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japanbpi-my.sharepoint.com/personal/sugitani_jbpi_or_jp/Documents/デスクトップ/試験依頼書など/"/>
    </mc:Choice>
  </mc:AlternateContent>
  <xr:revisionPtr revIDLastSave="76" documentId="13_ncr:1_{0E11F55A-935E-1D43-8026-042D6FF832EC}" xr6:coauthVersionLast="47" xr6:coauthVersionMax="47" xr10:uidLastSave="{BCCE185C-AA34-4FFE-B733-2101A542911E}"/>
  <workbookProtection workbookAlgorithmName="SHA-512" workbookHashValue="syQNS5vNBICiT68n/7xOm5aFupCwdwy0yj1t8pFHFwdHLS0ypFrAWXE3qNFzG0HfcVsdbHGm9bx0hkgS/KsO1Q==" workbookSaltValue="meKc1/wSbo5/+tqFPA+3Sg==" workbookSpinCount="100000" lockStructure="1"/>
  <bookViews>
    <workbookView xWindow="-110" yWindow="-110" windowWidth="38620" windowHeight="21100" activeTab="2" xr2:uid="{00000000-000D-0000-FFFF-FFFF00000000}"/>
  </bookViews>
  <sheets>
    <sheet name="試験No検索" sheetId="22" r:id="rId1"/>
    <sheet name="手数料表" sheetId="21" r:id="rId2"/>
    <sheet name="試験依頼書（規定試験）" sheetId="6" r:id="rId3"/>
    <sheet name="非表示_試験確認書（規定試験）" sheetId="13" state="hidden" r:id="rId4"/>
    <sheet name="試験依頼書（設備貸出）" sheetId="23" r:id="rId5"/>
    <sheet name="非表示_試験確認書（設備貸出）" sheetId="24" state="hidden" r:id="rId6"/>
    <sheet name="試験依頼書（規定以外の試験）" sheetId="14" r:id="rId7"/>
    <sheet name="非表示_試験確認書（規定以外の試験）" sheetId="15" state="hidden" r:id="rId8"/>
    <sheet name="立会申込書及び誓約書" sheetId="27" r:id="rId9"/>
    <sheet name="設備貸与の同意書" sheetId="26" r:id="rId10"/>
    <sheet name="見積書" sheetId="31" state="hidden" r:id="rId11"/>
    <sheet name="完了シート" sheetId="32" state="hidden" r:id="rId12"/>
    <sheet name="非公表_手入力" sheetId="28" state="hidden" r:id="rId13"/>
    <sheet name="非表示_選択肢" sheetId="20" state="hidden" r:id="rId14"/>
    <sheet name="ぼつ試験確認書（規定試験）" sheetId="7" state="hidden" r:id="rId15"/>
    <sheet name="試験依頼書（イレギュラー対応）" sheetId="1" state="hidden" r:id="rId16"/>
    <sheet name="試験依頼書 (記入例)" sheetId="4" state="hidden" r:id="rId17"/>
    <sheet name="完了シート用コピペ" sheetId="5" state="hidden" r:id="rId18"/>
  </sheets>
  <definedNames>
    <definedName name="_xlnm.Print_Area" localSheetId="14">'ぼつ試験確認書（規定試験）'!$A$1:$H$56</definedName>
    <definedName name="_xlnm.Print_Area" localSheetId="11">完了シート!$A$1:$F$43</definedName>
    <definedName name="_xlnm.Print_Area" localSheetId="10">見積書!$A$1:$G$48</definedName>
    <definedName name="_xlnm.Print_Area" localSheetId="16">'試験依頼書 (記入例)'!$A$1:$H$32</definedName>
    <definedName name="_xlnm.Print_Area" localSheetId="15">'試験依頼書（イレギュラー対応）'!$A$1:$H$32</definedName>
    <definedName name="_xlnm.Print_Area" localSheetId="6">'試験依頼書（規定以外の試験）'!$A$1:$H$41</definedName>
    <definedName name="_xlnm.Print_Area" localSheetId="2">'試験依頼書（規定試験）'!$A$1:$H$84</definedName>
    <definedName name="_xlnm.Print_Area" localSheetId="4">'試験依頼書（設備貸出）'!$A$1:$H$41</definedName>
    <definedName name="_xlnm.Print_Area" localSheetId="9">設備貸与の同意書!$A$1:$D$50</definedName>
    <definedName name="_xlnm.Print_Area" localSheetId="7">'非表示_試験確認書（規定以外の試験）'!$A$1:$H$78</definedName>
    <definedName name="_xlnm.Print_Area" localSheetId="3">'非表示_試験確認書（規定試験）'!$A$1:$H$78</definedName>
    <definedName name="_xlnm.Print_Area" localSheetId="5">'非表示_試験確認書（設備貸出）'!$A$1:$H$42</definedName>
    <definedName name="_xlnm.Print_Area" localSheetId="8">立会申込書及び誓約書!$A$1:$G$36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3" i="21" l="1"/>
  <c r="F392" i="21"/>
  <c r="F391" i="21"/>
  <c r="F390" i="21"/>
  <c r="F389" i="21"/>
  <c r="F388" i="21"/>
  <c r="F387" i="21"/>
  <c r="F386" i="21"/>
  <c r="F385" i="21"/>
  <c r="F384" i="21"/>
  <c r="F383" i="21"/>
  <c r="F382" i="21"/>
  <c r="F381" i="21"/>
  <c r="F380" i="21"/>
  <c r="F379" i="21"/>
  <c r="F378" i="21"/>
  <c r="F377" i="21"/>
  <c r="F376" i="21"/>
  <c r="F375" i="21"/>
  <c r="F374" i="21"/>
  <c r="F373" i="21"/>
  <c r="F372" i="21"/>
  <c r="F371" i="21"/>
  <c r="F370" i="21"/>
  <c r="F369" i="21"/>
  <c r="F368" i="21"/>
  <c r="F367" i="21"/>
  <c r="F366" i="21"/>
  <c r="F365" i="21"/>
  <c r="F364" i="21"/>
  <c r="F363" i="21"/>
  <c r="F362" i="21"/>
  <c r="F361" i="21"/>
  <c r="F360" i="21"/>
  <c r="F359" i="21"/>
  <c r="F358" i="21"/>
  <c r="F357" i="21"/>
  <c r="F356" i="21"/>
  <c r="F355" i="21"/>
  <c r="F354" i="21"/>
  <c r="F353" i="21"/>
  <c r="F352" i="21"/>
  <c r="F351" i="21"/>
  <c r="F350" i="21"/>
  <c r="F349" i="21"/>
  <c r="F348" i="21"/>
  <c r="F347" i="21"/>
  <c r="F346" i="21"/>
  <c r="F345" i="21"/>
  <c r="F344" i="21"/>
  <c r="F343" i="21"/>
  <c r="F342" i="21"/>
  <c r="F341" i="21"/>
  <c r="F340" i="21"/>
  <c r="F339" i="21"/>
  <c r="F338" i="21"/>
  <c r="F337" i="21"/>
  <c r="F336" i="21"/>
  <c r="F335" i="21"/>
  <c r="F334" i="21"/>
  <c r="F333" i="21"/>
  <c r="F332" i="21"/>
  <c r="F331" i="21"/>
  <c r="F330" i="21"/>
  <c r="F329" i="21"/>
  <c r="F328" i="21"/>
  <c r="F327" i="21"/>
  <c r="F326" i="21"/>
  <c r="F325" i="21"/>
  <c r="F324" i="21"/>
  <c r="F323" i="21"/>
  <c r="F322" i="21"/>
  <c r="F321" i="21"/>
  <c r="F320" i="21"/>
  <c r="F319" i="21"/>
  <c r="F318" i="21"/>
  <c r="F317" i="21"/>
  <c r="F316" i="21"/>
  <c r="F315" i="21"/>
  <c r="F314" i="21"/>
  <c r="F313" i="21"/>
  <c r="F312" i="21"/>
  <c r="F311" i="21"/>
  <c r="F310" i="21"/>
  <c r="F309" i="21"/>
  <c r="F308" i="21"/>
  <c r="F307" i="21"/>
  <c r="F306" i="21"/>
  <c r="F305" i="21"/>
  <c r="F304" i="21"/>
  <c r="F303" i="21"/>
  <c r="F302" i="21"/>
  <c r="F301" i="21"/>
  <c r="F300" i="21"/>
  <c r="F299" i="21"/>
  <c r="F298" i="21"/>
  <c r="F297" i="21"/>
  <c r="F296" i="21"/>
  <c r="F295" i="21"/>
  <c r="F294" i="21"/>
  <c r="F293" i="21"/>
  <c r="F292" i="21"/>
  <c r="F291" i="21"/>
  <c r="F290" i="21"/>
  <c r="F289" i="21"/>
  <c r="F288" i="21"/>
  <c r="F287" i="21"/>
  <c r="F286" i="21"/>
  <c r="F285" i="21"/>
  <c r="F284" i="21"/>
  <c r="F283" i="21"/>
  <c r="F282" i="21"/>
  <c r="F281" i="21"/>
  <c r="F280" i="21"/>
  <c r="F279" i="21"/>
  <c r="F278" i="21"/>
  <c r="F277" i="21"/>
  <c r="F276" i="21"/>
  <c r="F275" i="21"/>
  <c r="F274" i="21"/>
  <c r="F273" i="21"/>
  <c r="F272" i="21"/>
  <c r="F271" i="21"/>
  <c r="F270" i="21"/>
  <c r="F269" i="21"/>
  <c r="F268" i="21"/>
  <c r="F267" i="21"/>
  <c r="F266" i="21"/>
  <c r="F265" i="21"/>
  <c r="F264" i="21"/>
  <c r="F263" i="21"/>
  <c r="F262" i="21"/>
  <c r="F261" i="21"/>
  <c r="F260" i="21"/>
  <c r="F259" i="21"/>
  <c r="F258" i="21"/>
  <c r="F257" i="21"/>
  <c r="F256" i="21"/>
  <c r="F255" i="21"/>
  <c r="F254" i="21"/>
  <c r="F253" i="21"/>
  <c r="F252" i="21"/>
  <c r="F251" i="21"/>
  <c r="F250" i="21"/>
  <c r="F249" i="21"/>
  <c r="F248" i="21"/>
  <c r="F247" i="21"/>
  <c r="F246" i="21"/>
  <c r="F245" i="21"/>
  <c r="F244" i="21"/>
  <c r="F243" i="21"/>
  <c r="F242" i="21"/>
  <c r="F241" i="21"/>
  <c r="F240" i="21"/>
  <c r="F239" i="21"/>
  <c r="F238" i="21"/>
  <c r="F237" i="21"/>
  <c r="F236" i="21"/>
  <c r="F235" i="21"/>
  <c r="F234" i="21"/>
  <c r="F233" i="21"/>
  <c r="F232" i="21"/>
  <c r="F231" i="21"/>
  <c r="F230" i="21"/>
  <c r="F229" i="21"/>
  <c r="F228" i="21"/>
  <c r="F227" i="21"/>
  <c r="F226" i="21"/>
  <c r="F225" i="21"/>
  <c r="F224" i="21"/>
  <c r="F223" i="21"/>
  <c r="F222" i="21"/>
  <c r="F221" i="21"/>
  <c r="F220" i="21"/>
  <c r="F219" i="21"/>
  <c r="F218" i="21"/>
  <c r="F217" i="21"/>
  <c r="F216" i="21"/>
  <c r="F215" i="21"/>
  <c r="F214" i="21"/>
  <c r="F213" i="21"/>
  <c r="F212" i="21"/>
  <c r="F211" i="21"/>
  <c r="F210" i="21"/>
  <c r="F209" i="21"/>
  <c r="F208" i="21"/>
  <c r="F207" i="21"/>
  <c r="F206" i="21"/>
  <c r="F205" i="21"/>
  <c r="F204" i="21"/>
  <c r="F203" i="21"/>
  <c r="F202" i="21"/>
  <c r="F201" i="21"/>
  <c r="F200" i="21"/>
  <c r="F199" i="21"/>
  <c r="F198" i="21"/>
  <c r="F197" i="21"/>
  <c r="F196" i="21"/>
  <c r="F195" i="21"/>
  <c r="F194" i="21"/>
  <c r="F193" i="21"/>
  <c r="F192" i="21"/>
  <c r="F191" i="21"/>
  <c r="F190" i="21"/>
  <c r="F189" i="21"/>
  <c r="F188" i="21"/>
  <c r="F187" i="21"/>
  <c r="F186" i="21"/>
  <c r="F185" i="21"/>
  <c r="F184" i="21"/>
  <c r="F183" i="21"/>
  <c r="F182" i="21"/>
  <c r="F181" i="21"/>
  <c r="F180" i="21"/>
  <c r="F179" i="21"/>
  <c r="F178" i="21"/>
  <c r="F177" i="21"/>
  <c r="F176" i="21"/>
  <c r="F175" i="21"/>
  <c r="F174" i="21"/>
  <c r="F173" i="21"/>
  <c r="F172" i="21"/>
  <c r="F171" i="21"/>
  <c r="F170" i="21"/>
  <c r="F169" i="21"/>
  <c r="F168" i="21"/>
  <c r="F167" i="21"/>
  <c r="F166" i="21"/>
  <c r="F165" i="21"/>
  <c r="F164" i="21"/>
  <c r="F163" i="21"/>
  <c r="F162" i="21"/>
  <c r="F161" i="21"/>
  <c r="F160" i="21"/>
  <c r="F159" i="21"/>
  <c r="F158" i="21"/>
  <c r="F157" i="21"/>
  <c r="F156" i="21"/>
  <c r="F155" i="21"/>
  <c r="F154" i="21"/>
  <c r="F153" i="21"/>
  <c r="F152" i="21"/>
  <c r="F151" i="21"/>
  <c r="F150" i="21"/>
  <c r="F149" i="21"/>
  <c r="F148" i="21"/>
  <c r="F147" i="21"/>
  <c r="F146" i="21"/>
  <c r="F145" i="21"/>
  <c r="F144" i="21"/>
  <c r="F143" i="21"/>
  <c r="F142" i="21"/>
  <c r="F141" i="21"/>
  <c r="F140" i="21"/>
  <c r="F139" i="21"/>
  <c r="F138" i="21"/>
  <c r="F137" i="21"/>
  <c r="F136" i="21"/>
  <c r="F135" i="21"/>
  <c r="F134" i="21"/>
  <c r="F133" i="21"/>
  <c r="F132" i="21"/>
  <c r="F131" i="21"/>
  <c r="F130" i="21"/>
  <c r="F129" i="21"/>
  <c r="F128" i="21"/>
  <c r="F127" i="21"/>
  <c r="F126" i="21"/>
  <c r="F125" i="21"/>
  <c r="F124" i="21"/>
  <c r="F123" i="21"/>
  <c r="F122" i="21"/>
  <c r="F121" i="21"/>
  <c r="F120" i="21"/>
  <c r="F119" i="21"/>
  <c r="F118" i="21"/>
  <c r="F117" i="21"/>
  <c r="F116" i="21"/>
  <c r="F115" i="21"/>
  <c r="F114" i="21"/>
  <c r="F113" i="21"/>
  <c r="F112" i="21"/>
  <c r="F111" i="21"/>
  <c r="F110" i="21"/>
  <c r="F109" i="21"/>
  <c r="F108" i="21"/>
  <c r="F107" i="21"/>
  <c r="F106" i="21"/>
  <c r="F105" i="21"/>
  <c r="F104" i="21"/>
  <c r="F103" i="21"/>
  <c r="F102" i="21"/>
  <c r="F101" i="21"/>
  <c r="F100" i="21"/>
  <c r="F99" i="21"/>
  <c r="F98" i="21"/>
  <c r="F97" i="21"/>
  <c r="F96" i="21"/>
  <c r="F95" i="21"/>
  <c r="F94" i="21"/>
  <c r="F93" i="21"/>
  <c r="F92" i="21"/>
  <c r="F91" i="21"/>
  <c r="F90" i="21"/>
  <c r="F89" i="21"/>
  <c r="F88" i="21"/>
  <c r="F87" i="21"/>
  <c r="F86" i="21"/>
  <c r="F85" i="21"/>
  <c r="F84" i="21"/>
  <c r="F83" i="21"/>
  <c r="F82" i="21"/>
  <c r="F81" i="21"/>
  <c r="F80" i="21"/>
  <c r="F79" i="21"/>
  <c r="F78" i="21"/>
  <c r="F77" i="21"/>
  <c r="F76" i="21"/>
  <c r="F75" i="21"/>
  <c r="F74" i="21"/>
  <c r="F73" i="21"/>
  <c r="F72" i="21"/>
  <c r="F71" i="21"/>
  <c r="F70" i="21"/>
  <c r="F69" i="21"/>
  <c r="F68" i="21"/>
  <c r="F67" i="21"/>
  <c r="F66" i="21"/>
  <c r="F65" i="21"/>
  <c r="F64" i="21"/>
  <c r="F63" i="21"/>
  <c r="F62" i="21"/>
  <c r="F61" i="21"/>
  <c r="F60" i="21"/>
  <c r="F59" i="21"/>
  <c r="F58" i="21"/>
  <c r="F57" i="21"/>
  <c r="F56" i="21"/>
  <c r="F55" i="21"/>
  <c r="F54" i="21"/>
  <c r="F53" i="21"/>
  <c r="F52" i="21"/>
  <c r="F51" i="21"/>
  <c r="F50" i="21"/>
  <c r="F49" i="21"/>
  <c r="F48" i="21"/>
  <c r="F47" i="21"/>
  <c r="F46" i="21"/>
  <c r="F45" i="21"/>
  <c r="F44" i="21"/>
  <c r="F43" i="21"/>
  <c r="F42" i="21"/>
  <c r="F41" i="21"/>
  <c r="F40" i="21"/>
  <c r="F39" i="21"/>
  <c r="F38" i="21"/>
  <c r="F37" i="21"/>
  <c r="F36" i="21"/>
  <c r="F35" i="21"/>
  <c r="F34" i="21"/>
  <c r="F33" i="21"/>
  <c r="F32" i="21"/>
  <c r="F31" i="21"/>
  <c r="F30" i="21"/>
  <c r="F29" i="21"/>
  <c r="F28" i="21"/>
  <c r="F27" i="21"/>
  <c r="F26" i="21"/>
  <c r="F25" i="21"/>
  <c r="F24" i="21"/>
  <c r="F23" i="21"/>
  <c r="F22" i="21"/>
  <c r="F21" i="21"/>
  <c r="F20" i="21"/>
  <c r="F19" i="21"/>
  <c r="F18" i="21"/>
  <c r="F17" i="21"/>
  <c r="F16" i="21"/>
  <c r="F15" i="21"/>
  <c r="F14" i="21"/>
  <c r="F13" i="21"/>
  <c r="F12" i="21"/>
  <c r="F11" i="21"/>
  <c r="F10" i="21"/>
  <c r="F9" i="21"/>
  <c r="F8" i="21"/>
  <c r="F7" i="21"/>
  <c r="F6" i="21"/>
  <c r="F5" i="21"/>
  <c r="F4" i="21"/>
  <c r="F3" i="21"/>
  <c r="F2" i="21"/>
  <c r="F1" i="21"/>
  <c r="C54" i="15" l="1"/>
  <c r="C53" i="15"/>
  <c r="C52" i="15"/>
  <c r="C51" i="15"/>
  <c r="C50" i="15"/>
  <c r="C49" i="15"/>
  <c r="C48" i="15"/>
  <c r="C47" i="15"/>
  <c r="C46" i="15"/>
  <c r="C45" i="15"/>
  <c r="C44" i="15"/>
  <c r="C43" i="15"/>
  <c r="C42" i="15"/>
  <c r="C41" i="15"/>
  <c r="C40" i="15"/>
  <c r="C37" i="15"/>
  <c r="C36" i="15"/>
  <c r="C35" i="15"/>
  <c r="C34" i="15"/>
  <c r="C33" i="15"/>
  <c r="C32" i="15"/>
  <c r="C31" i="15"/>
  <c r="C30" i="15"/>
  <c r="C29" i="15"/>
  <c r="C28" i="15"/>
  <c r="C27" i="15"/>
  <c r="C26" i="15"/>
  <c r="C25" i="15"/>
  <c r="C24" i="15"/>
  <c r="C23" i="15"/>
  <c r="C20" i="15"/>
  <c r="C19" i="15"/>
  <c r="C18" i="15"/>
  <c r="C17" i="15"/>
  <c r="C16" i="15"/>
  <c r="C15" i="15"/>
  <c r="C14" i="15"/>
  <c r="C13" i="15"/>
  <c r="C12" i="15"/>
  <c r="C11" i="15"/>
  <c r="C10" i="15"/>
  <c r="C9" i="15"/>
  <c r="C8" i="15"/>
  <c r="C7" i="15"/>
  <c r="C6" i="15"/>
  <c r="L54" i="15"/>
  <c r="K54" i="15"/>
  <c r="L53" i="15"/>
  <c r="K53" i="15"/>
  <c r="L52" i="15"/>
  <c r="K52" i="15"/>
  <c r="L51" i="15"/>
  <c r="K51" i="15"/>
  <c r="L50" i="15"/>
  <c r="K50" i="15"/>
  <c r="L49" i="15"/>
  <c r="K49" i="15"/>
  <c r="L48" i="15"/>
  <c r="K48" i="15"/>
  <c r="L47" i="15"/>
  <c r="K47" i="15"/>
  <c r="L46" i="15"/>
  <c r="K46" i="15"/>
  <c r="L45" i="15"/>
  <c r="K45" i="15"/>
  <c r="L44" i="15"/>
  <c r="K44" i="15"/>
  <c r="L43" i="15"/>
  <c r="K43" i="15"/>
  <c r="L42" i="15"/>
  <c r="K42" i="15"/>
  <c r="L41" i="15"/>
  <c r="K41" i="15"/>
  <c r="L40" i="15"/>
  <c r="K40" i="15"/>
  <c r="L37" i="15"/>
  <c r="K37" i="15"/>
  <c r="L36" i="15"/>
  <c r="K36" i="15"/>
  <c r="L35" i="15"/>
  <c r="K35" i="15"/>
  <c r="L34" i="15"/>
  <c r="K34" i="15"/>
  <c r="L33" i="15"/>
  <c r="K33" i="15"/>
  <c r="L32" i="15"/>
  <c r="K32" i="15"/>
  <c r="L31" i="15"/>
  <c r="K31" i="15"/>
  <c r="L30" i="15"/>
  <c r="K30" i="15"/>
  <c r="L29" i="15"/>
  <c r="K29" i="15"/>
  <c r="L28" i="15"/>
  <c r="K28" i="15"/>
  <c r="L27" i="15"/>
  <c r="K27" i="15"/>
  <c r="L26" i="15"/>
  <c r="K26" i="15"/>
  <c r="L25" i="15"/>
  <c r="K25" i="15"/>
  <c r="L24" i="15"/>
  <c r="K24" i="15"/>
  <c r="K23" i="15"/>
  <c r="L23" i="15" s="1"/>
  <c r="L20" i="15"/>
  <c r="K20" i="15"/>
  <c r="L19" i="15"/>
  <c r="K19" i="15"/>
  <c r="L18" i="15"/>
  <c r="K18" i="15"/>
  <c r="L17" i="15"/>
  <c r="K17" i="15"/>
  <c r="L16" i="15"/>
  <c r="K16" i="15"/>
  <c r="L15" i="15"/>
  <c r="K15" i="15"/>
  <c r="L14" i="15"/>
  <c r="K14" i="15"/>
  <c r="L13" i="15"/>
  <c r="K13" i="15"/>
  <c r="L12" i="15"/>
  <c r="K12" i="15"/>
  <c r="L11" i="15"/>
  <c r="K11" i="15"/>
  <c r="L10" i="15"/>
  <c r="K10" i="15"/>
  <c r="L9" i="15"/>
  <c r="K9" i="15"/>
  <c r="L8" i="15"/>
  <c r="K8" i="15"/>
  <c r="L7" i="15"/>
  <c r="K7" i="15"/>
  <c r="K6" i="15"/>
  <c r="L6" i="15" s="1"/>
  <c r="K18" i="24"/>
  <c r="K17" i="24"/>
  <c r="K16" i="24"/>
  <c r="K15" i="24"/>
  <c r="K14" i="24"/>
  <c r="K13" i="24"/>
  <c r="K12" i="24"/>
  <c r="K11" i="24"/>
  <c r="K10" i="24"/>
  <c r="K9" i="24"/>
  <c r="K8" i="24"/>
  <c r="K7" i="24"/>
  <c r="K6" i="24"/>
  <c r="K54" i="13"/>
  <c r="K53" i="13"/>
  <c r="K52" i="13"/>
  <c r="K51" i="13"/>
  <c r="K50" i="13"/>
  <c r="K49" i="13"/>
  <c r="K48" i="13"/>
  <c r="K47" i="13"/>
  <c r="K46" i="13"/>
  <c r="K45" i="13"/>
  <c r="K44" i="13"/>
  <c r="K43" i="13"/>
  <c r="K42" i="13"/>
  <c r="K41" i="13"/>
  <c r="K40" i="13"/>
  <c r="K37" i="13"/>
  <c r="K36" i="13"/>
  <c r="K35" i="13"/>
  <c r="K34" i="13"/>
  <c r="K33" i="13"/>
  <c r="K32" i="13"/>
  <c r="K31" i="13"/>
  <c r="K30" i="13"/>
  <c r="K29" i="13"/>
  <c r="K28" i="13"/>
  <c r="K27" i="13"/>
  <c r="K26" i="13"/>
  <c r="K25" i="13"/>
  <c r="K24" i="13"/>
  <c r="K23" i="13"/>
  <c r="K20" i="13"/>
  <c r="K19" i="13"/>
  <c r="K18" i="13"/>
  <c r="K17" i="13"/>
  <c r="K16" i="13"/>
  <c r="K15" i="13"/>
  <c r="K14" i="13"/>
  <c r="K13" i="13"/>
  <c r="K12" i="13"/>
  <c r="K11" i="13"/>
  <c r="K10" i="13"/>
  <c r="K9" i="13"/>
  <c r="K8" i="13"/>
  <c r="E386" i="21"/>
  <c r="E36" i="32"/>
  <c r="D36" i="32"/>
  <c r="B36" i="32"/>
  <c r="E35" i="32"/>
  <c r="D35" i="32"/>
  <c r="B35" i="32"/>
  <c r="E34" i="32"/>
  <c r="D34" i="32"/>
  <c r="B34" i="32"/>
  <c r="E33" i="32"/>
  <c r="D33" i="32"/>
  <c r="B33" i="32"/>
  <c r="E32" i="32"/>
  <c r="D32" i="32"/>
  <c r="B32" i="32"/>
  <c r="E31" i="32"/>
  <c r="D31" i="32"/>
  <c r="B31" i="32"/>
  <c r="E30" i="32"/>
  <c r="D30" i="32"/>
  <c r="B30" i="32"/>
  <c r="E29" i="32"/>
  <c r="D29" i="32"/>
  <c r="B29" i="32"/>
  <c r="E28" i="32"/>
  <c r="D28" i="32"/>
  <c r="B28" i="32"/>
  <c r="E27" i="32"/>
  <c r="D27" i="32"/>
  <c r="B27" i="32"/>
  <c r="E26" i="32"/>
  <c r="D26" i="32"/>
  <c r="B26" i="32"/>
  <c r="E25" i="32"/>
  <c r="D25" i="32"/>
  <c r="B25" i="32"/>
  <c r="E24" i="32"/>
  <c r="D24" i="32"/>
  <c r="B24" i="32"/>
  <c r="E23" i="32"/>
  <c r="D23" i="32"/>
  <c r="B23" i="32"/>
  <c r="E22" i="32"/>
  <c r="D22" i="32"/>
  <c r="B22" i="32"/>
  <c r="E21" i="32"/>
  <c r="D21" i="32"/>
  <c r="B21" i="32"/>
  <c r="E20" i="32"/>
  <c r="D20" i="32"/>
  <c r="B20" i="32"/>
  <c r="E19" i="32"/>
  <c r="D19" i="32"/>
  <c r="B19" i="32"/>
  <c r="E18" i="32"/>
  <c r="D18" i="32"/>
  <c r="B18" i="32"/>
  <c r="E17" i="32"/>
  <c r="D17" i="32"/>
  <c r="B17" i="32"/>
  <c r="E16" i="32"/>
  <c r="D16" i="32"/>
  <c r="B16" i="32"/>
  <c r="E15" i="32"/>
  <c r="D15" i="32"/>
  <c r="B15" i="32"/>
  <c r="E14" i="32"/>
  <c r="D14" i="32"/>
  <c r="B14" i="32"/>
  <c r="E13" i="32"/>
  <c r="D13" i="32"/>
  <c r="B13" i="32"/>
  <c r="E37" i="31"/>
  <c r="F37" i="31" s="1"/>
  <c r="C37" i="31"/>
  <c r="F36" i="31"/>
  <c r="E36" i="31"/>
  <c r="C36" i="31"/>
  <c r="E35" i="31"/>
  <c r="F35" i="31" s="1"/>
  <c r="C35" i="31"/>
  <c r="E34" i="31"/>
  <c r="F34" i="31" s="1"/>
  <c r="C34" i="31"/>
  <c r="E33" i="31"/>
  <c r="F33" i="31" s="1"/>
  <c r="C33" i="31"/>
  <c r="E32" i="31"/>
  <c r="F32" i="31" s="1"/>
  <c r="C32" i="31"/>
  <c r="E31" i="31"/>
  <c r="F31" i="31" s="1"/>
  <c r="C31" i="31"/>
  <c r="F30" i="31"/>
  <c r="E30" i="31"/>
  <c r="C30" i="31"/>
  <c r="E29" i="31"/>
  <c r="F29" i="31" s="1"/>
  <c r="C29" i="31"/>
  <c r="F28" i="31"/>
  <c r="E28" i="31"/>
  <c r="C28" i="31"/>
  <c r="E27" i="31"/>
  <c r="F27" i="31" s="1"/>
  <c r="C27" i="31"/>
  <c r="E26" i="31"/>
  <c r="F26" i="31" s="1"/>
  <c r="C26" i="31"/>
  <c r="E25" i="31"/>
  <c r="F25" i="31" s="1"/>
  <c r="C25" i="31"/>
  <c r="E24" i="31"/>
  <c r="F24" i="31" s="1"/>
  <c r="C24" i="31"/>
  <c r="E23" i="31"/>
  <c r="F23" i="31" s="1"/>
  <c r="D12" i="32"/>
  <c r="E12" i="32" s="1"/>
  <c r="B12" i="32"/>
  <c r="B40" i="32"/>
  <c r="B8" i="32"/>
  <c r="B6" i="32"/>
  <c r="B4" i="32"/>
  <c r="D2" i="32"/>
  <c r="B6" i="31"/>
  <c r="B5" i="31"/>
  <c r="D4" i="31" s="1"/>
  <c r="C6" i="23"/>
  <c r="E393" i="21"/>
  <c r="E392" i="21"/>
  <c r="E391" i="21"/>
  <c r="E390" i="21"/>
  <c r="E389" i="21"/>
  <c r="E388" i="21"/>
  <c r="E387" i="21"/>
  <c r="E299" i="21"/>
  <c r="E298" i="21"/>
  <c r="E297" i="21"/>
  <c r="E296" i="21"/>
  <c r="E295" i="21"/>
  <c r="E294" i="21"/>
  <c r="E293" i="21"/>
  <c r="E292" i="21"/>
  <c r="E291" i="21"/>
  <c r="E290" i="21"/>
  <c r="E289" i="21"/>
  <c r="E288" i="21"/>
  <c r="E287" i="21"/>
  <c r="E286" i="21"/>
  <c r="E285" i="21"/>
  <c r="E284" i="21"/>
  <c r="E283" i="21"/>
  <c r="E282" i="21"/>
  <c r="E281" i="21"/>
  <c r="E280" i="21"/>
  <c r="E279" i="21"/>
  <c r="E278" i="21"/>
  <c r="E277" i="21"/>
  <c r="E276" i="21"/>
  <c r="E275" i="21"/>
  <c r="E274" i="21"/>
  <c r="E273" i="21"/>
  <c r="E272" i="21"/>
  <c r="E271" i="21"/>
  <c r="E270" i="21"/>
  <c r="E269" i="21"/>
  <c r="E268" i="21"/>
  <c r="E267" i="21"/>
  <c r="E266" i="21"/>
  <c r="E265" i="21"/>
  <c r="E264" i="21"/>
  <c r="E263" i="21"/>
  <c r="E262" i="21"/>
  <c r="E261" i="21"/>
  <c r="E260" i="21"/>
  <c r="E259" i="21"/>
  <c r="E258" i="21"/>
  <c r="E257" i="21"/>
  <c r="E256" i="21"/>
  <c r="E255" i="21"/>
  <c r="E254" i="21"/>
  <c r="E253" i="21"/>
  <c r="E252" i="21"/>
  <c r="E251" i="21"/>
  <c r="E250" i="21"/>
  <c r="E249" i="21"/>
  <c r="E248" i="21"/>
  <c r="E247" i="21"/>
  <c r="E246" i="21"/>
  <c r="E245" i="21"/>
  <c r="E244" i="21"/>
  <c r="E243" i="21"/>
  <c r="E242" i="21"/>
  <c r="E241" i="21"/>
  <c r="E240" i="21"/>
  <c r="E239" i="21"/>
  <c r="E238" i="21"/>
  <c r="E237" i="21"/>
  <c r="E236" i="21"/>
  <c r="E235" i="21"/>
  <c r="E234" i="21"/>
  <c r="E233" i="21"/>
  <c r="E232" i="21"/>
  <c r="E231" i="21"/>
  <c r="E230" i="21"/>
  <c r="E229" i="21"/>
  <c r="E228" i="21"/>
  <c r="E227" i="21"/>
  <c r="E226" i="21"/>
  <c r="E225" i="21"/>
  <c r="E224" i="21"/>
  <c r="E223" i="21"/>
  <c r="E222" i="21"/>
  <c r="E221" i="21"/>
  <c r="E220" i="21"/>
  <c r="E219" i="21"/>
  <c r="E218" i="21"/>
  <c r="E217" i="21"/>
  <c r="E216" i="21"/>
  <c r="E215" i="21"/>
  <c r="E214" i="21"/>
  <c r="E213" i="21"/>
  <c r="E212" i="21"/>
  <c r="E211" i="21"/>
  <c r="E210" i="21"/>
  <c r="E209" i="21"/>
  <c r="E208" i="21"/>
  <c r="E207" i="21"/>
  <c r="E206" i="21"/>
  <c r="E205" i="21"/>
  <c r="E204" i="21"/>
  <c r="E203" i="21"/>
  <c r="E202" i="21"/>
  <c r="E201" i="21"/>
  <c r="E200" i="21"/>
  <c r="E199" i="21"/>
  <c r="E198" i="21"/>
  <c r="E197" i="21"/>
  <c r="E196" i="21"/>
  <c r="E195" i="21"/>
  <c r="E194" i="21"/>
  <c r="E193" i="21"/>
  <c r="E192" i="21"/>
  <c r="E191" i="21"/>
  <c r="E190" i="21"/>
  <c r="E189" i="21"/>
  <c r="E188" i="21"/>
  <c r="E187" i="21"/>
  <c r="E186" i="21"/>
  <c r="E185" i="21"/>
  <c r="E184" i="21"/>
  <c r="E183" i="21"/>
  <c r="E182" i="21"/>
  <c r="E181" i="21"/>
  <c r="E180" i="21"/>
  <c r="E179" i="21"/>
  <c r="E178" i="21"/>
  <c r="E177" i="21"/>
  <c r="E176" i="21"/>
  <c r="E175" i="21"/>
  <c r="E174" i="21"/>
  <c r="E173" i="21"/>
  <c r="E172" i="21"/>
  <c r="E171" i="21"/>
  <c r="E170" i="21"/>
  <c r="E169" i="21"/>
  <c r="E168" i="21"/>
  <c r="E167" i="21"/>
  <c r="E166" i="21"/>
  <c r="E165" i="21"/>
  <c r="E164" i="21"/>
  <c r="E163" i="21"/>
  <c r="E162" i="21"/>
  <c r="E161" i="21"/>
  <c r="E160" i="21"/>
  <c r="E159" i="21"/>
  <c r="E158" i="21"/>
  <c r="E157" i="21"/>
  <c r="E156" i="21"/>
  <c r="E155" i="21"/>
  <c r="E154" i="21"/>
  <c r="E153" i="21"/>
  <c r="E152" i="21"/>
  <c r="E151" i="21"/>
  <c r="E150" i="21"/>
  <c r="E149" i="21"/>
  <c r="E148" i="21"/>
  <c r="E147" i="21"/>
  <c r="E146" i="21"/>
  <c r="E145" i="21"/>
  <c r="E144" i="21"/>
  <c r="E143" i="21"/>
  <c r="E142" i="21"/>
  <c r="E141" i="21"/>
  <c r="E140" i="21"/>
  <c r="E139" i="21"/>
  <c r="E138" i="21"/>
  <c r="E137" i="21"/>
  <c r="E136" i="21"/>
  <c r="E135" i="21"/>
  <c r="E134" i="21"/>
  <c r="E133" i="21"/>
  <c r="E132" i="21"/>
  <c r="E131" i="21"/>
  <c r="E130" i="21"/>
  <c r="E129" i="21"/>
  <c r="E128" i="21"/>
  <c r="E127" i="21"/>
  <c r="E126" i="21"/>
  <c r="E125" i="21"/>
  <c r="E124" i="21"/>
  <c r="E123" i="21"/>
  <c r="E122" i="21"/>
  <c r="E121" i="21"/>
  <c r="E120" i="21"/>
  <c r="E119" i="21"/>
  <c r="E118" i="21"/>
  <c r="E117" i="21"/>
  <c r="E116" i="21"/>
  <c r="E115" i="21"/>
  <c r="E114" i="21"/>
  <c r="E113" i="21"/>
  <c r="E112" i="21"/>
  <c r="E111" i="21"/>
  <c r="E110" i="21"/>
  <c r="E109" i="21"/>
  <c r="E108" i="21"/>
  <c r="E107" i="21"/>
  <c r="E106" i="21"/>
  <c r="E105" i="21"/>
  <c r="E104" i="21"/>
  <c r="E103" i="21"/>
  <c r="E102" i="21"/>
  <c r="E101"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E44" i="21"/>
  <c r="E43" i="21"/>
  <c r="E42" i="21"/>
  <c r="E41" i="21"/>
  <c r="E40" i="21"/>
  <c r="E39" i="21"/>
  <c r="E38" i="21"/>
  <c r="E37" i="21"/>
  <c r="E36" i="21"/>
  <c r="E35" i="21"/>
  <c r="E34" i="21"/>
  <c r="E33" i="21"/>
  <c r="E32" i="21"/>
  <c r="E31" i="21"/>
  <c r="E30" i="21"/>
  <c r="E29" i="21"/>
  <c r="E28" i="21"/>
  <c r="E27" i="21"/>
  <c r="E26" i="21"/>
  <c r="E25" i="21"/>
  <c r="E24" i="21"/>
  <c r="E23" i="21"/>
  <c r="E22" i="21"/>
  <c r="E21" i="21"/>
  <c r="E20" i="21"/>
  <c r="E19" i="21"/>
  <c r="E18" i="21"/>
  <c r="E17" i="21"/>
  <c r="E16" i="21"/>
  <c r="E15" i="21"/>
  <c r="E14" i="21"/>
  <c r="E13" i="21"/>
  <c r="E12" i="21"/>
  <c r="E11" i="21"/>
  <c r="E10" i="21"/>
  <c r="E9" i="21"/>
  <c r="E8" i="21"/>
  <c r="E7" i="21"/>
  <c r="E6" i="21"/>
  <c r="E5" i="21"/>
  <c r="E4" i="21"/>
  <c r="E3" i="21"/>
  <c r="E1" i="21"/>
  <c r="E2" i="21"/>
  <c r="C78" i="6"/>
  <c r="C77" i="6"/>
  <c r="C76" i="6"/>
  <c r="C75" i="6"/>
  <c r="C74" i="6"/>
  <c r="C73" i="6"/>
  <c r="C72" i="6"/>
  <c r="C71" i="6"/>
  <c r="C70" i="6"/>
  <c r="C69" i="6"/>
  <c r="C68" i="6"/>
  <c r="C67" i="6"/>
  <c r="C66" i="6"/>
  <c r="C65" i="6"/>
  <c r="C64" i="6"/>
  <c r="C61" i="6"/>
  <c r="C60" i="6"/>
  <c r="C59" i="6"/>
  <c r="C58" i="6"/>
  <c r="C57" i="6"/>
  <c r="C56" i="6"/>
  <c r="C55" i="6"/>
  <c r="C54" i="6"/>
  <c r="C53" i="6"/>
  <c r="C52" i="6"/>
  <c r="C51" i="6"/>
  <c r="C50" i="6"/>
  <c r="C49" i="6"/>
  <c r="C48" i="6"/>
  <c r="C47" i="6"/>
  <c r="C20" i="6"/>
  <c r="C19" i="6"/>
  <c r="C18" i="6"/>
  <c r="C17" i="6"/>
  <c r="C16" i="6"/>
  <c r="C15" i="6"/>
  <c r="C14" i="6"/>
  <c r="C13" i="6"/>
  <c r="C12" i="6"/>
  <c r="C11" i="6"/>
  <c r="C10" i="6"/>
  <c r="C9" i="6"/>
  <c r="C8" i="6"/>
  <c r="C7" i="6"/>
  <c r="C6" i="6"/>
  <c r="C7" i="23"/>
  <c r="D6" i="28"/>
  <c r="D5" i="28"/>
  <c r="D4" i="28"/>
  <c r="D2" i="28"/>
  <c r="C66" i="15" l="1"/>
  <c r="C23" i="31"/>
  <c r="F38" i="31"/>
  <c r="J23" i="32" a="1"/>
  <c r="J23" i="32" s="1"/>
  <c r="J23" i="31" a="1"/>
  <c r="J23" i="31" s="1"/>
  <c r="E37" i="32"/>
  <c r="C7" i="24"/>
  <c r="C60" i="13"/>
  <c r="C59" i="13"/>
  <c r="C24" i="24"/>
  <c r="C23" i="24"/>
  <c r="C60" i="15"/>
  <c r="C59" i="15"/>
  <c r="C27" i="24"/>
  <c r="F26" i="24"/>
  <c r="C26" i="24"/>
  <c r="F25" i="24"/>
  <c r="C25" i="24"/>
  <c r="C21" i="24"/>
  <c r="B20" i="24"/>
  <c r="B19" i="24"/>
  <c r="H7" i="24"/>
  <c r="B7" i="24"/>
  <c r="H6" i="24"/>
  <c r="B6" i="24"/>
  <c r="F4" i="24"/>
  <c r="C4" i="24"/>
  <c r="B3" i="24"/>
  <c r="B2" i="24"/>
  <c r="B41" i="13"/>
  <c r="F4" i="15"/>
  <c r="C4" i="15"/>
  <c r="F38" i="13"/>
  <c r="C38" i="13"/>
  <c r="F21" i="13"/>
  <c r="C21" i="13"/>
  <c r="F4" i="13"/>
  <c r="C4" i="13"/>
  <c r="H54" i="13"/>
  <c r="L54" i="13" s="1"/>
  <c r="B54" i="13"/>
  <c r="H53" i="13"/>
  <c r="L53" i="13" s="1"/>
  <c r="B53" i="13"/>
  <c r="H52" i="13"/>
  <c r="L52" i="13" s="1"/>
  <c r="B52" i="13"/>
  <c r="H51" i="13"/>
  <c r="L51" i="13" s="1"/>
  <c r="B51" i="13"/>
  <c r="H50" i="13"/>
  <c r="L50" i="13" s="1"/>
  <c r="B50" i="13"/>
  <c r="H49" i="13"/>
  <c r="L49" i="13" s="1"/>
  <c r="B49" i="13"/>
  <c r="H48" i="13"/>
  <c r="L48" i="13" s="1"/>
  <c r="B48" i="13"/>
  <c r="H47" i="13"/>
  <c r="L47" i="13" s="1"/>
  <c r="B47" i="13"/>
  <c r="H46" i="13"/>
  <c r="L46" i="13" s="1"/>
  <c r="B46" i="13"/>
  <c r="H45" i="13"/>
  <c r="L45" i="13" s="1"/>
  <c r="B45" i="13"/>
  <c r="H44" i="13"/>
  <c r="B44" i="13"/>
  <c r="H43" i="13"/>
  <c r="B43" i="13"/>
  <c r="H42" i="13"/>
  <c r="B42" i="13"/>
  <c r="H41" i="13"/>
  <c r="H40" i="13"/>
  <c r="B40" i="13"/>
  <c r="H37" i="13"/>
  <c r="B37" i="13"/>
  <c r="H36" i="13"/>
  <c r="B36" i="13"/>
  <c r="H35" i="13"/>
  <c r="B35" i="13"/>
  <c r="H34" i="13"/>
  <c r="B34" i="13"/>
  <c r="H33" i="13"/>
  <c r="B33" i="13"/>
  <c r="H32" i="13"/>
  <c r="B32" i="13"/>
  <c r="H31" i="13"/>
  <c r="B31" i="13"/>
  <c r="H30" i="13"/>
  <c r="B30" i="13"/>
  <c r="H29" i="13"/>
  <c r="B29" i="13"/>
  <c r="H28" i="13"/>
  <c r="B28" i="13"/>
  <c r="H27" i="13"/>
  <c r="B27" i="13"/>
  <c r="H26" i="13"/>
  <c r="B26" i="13"/>
  <c r="H25" i="13"/>
  <c r="B25" i="13"/>
  <c r="H24" i="13"/>
  <c r="B24" i="13"/>
  <c r="H23" i="13"/>
  <c r="B23" i="13"/>
  <c r="H20" i="13"/>
  <c r="B20" i="13"/>
  <c r="H19" i="13"/>
  <c r="B19" i="13"/>
  <c r="H18" i="13"/>
  <c r="H17" i="13"/>
  <c r="B17" i="13"/>
  <c r="H16" i="13"/>
  <c r="B16" i="13"/>
  <c r="H15" i="13"/>
  <c r="B15" i="13"/>
  <c r="H14" i="13"/>
  <c r="B14" i="13"/>
  <c r="H13" i="13"/>
  <c r="B13" i="13"/>
  <c r="H12" i="13"/>
  <c r="B12" i="13"/>
  <c r="H11" i="13"/>
  <c r="B11" i="13"/>
  <c r="H10" i="13"/>
  <c r="B10" i="13"/>
  <c r="H9" i="13"/>
  <c r="B9" i="13"/>
  <c r="H8" i="13"/>
  <c r="B8" i="13"/>
  <c r="H7" i="13"/>
  <c r="B7" i="13"/>
  <c r="K7" i="13" s="1"/>
  <c r="B6" i="13"/>
  <c r="K6" i="13" s="1"/>
  <c r="H6" i="13"/>
  <c r="C20" i="13"/>
  <c r="C19" i="13"/>
  <c r="C18" i="13"/>
  <c r="C17" i="13"/>
  <c r="C16" i="13"/>
  <c r="C15" i="13"/>
  <c r="C14" i="13"/>
  <c r="C13" i="13"/>
  <c r="C12" i="13"/>
  <c r="C11" i="13"/>
  <c r="C10" i="13"/>
  <c r="C9" i="13"/>
  <c r="C8" i="13"/>
  <c r="C7" i="13"/>
  <c r="C6" i="13"/>
  <c r="C54" i="13"/>
  <c r="C53" i="13"/>
  <c r="C52" i="13"/>
  <c r="C51" i="13"/>
  <c r="C50" i="13"/>
  <c r="C49" i="13"/>
  <c r="C48" i="13"/>
  <c r="C47" i="13"/>
  <c r="C46" i="13"/>
  <c r="C45" i="13"/>
  <c r="C44" i="13"/>
  <c r="C43" i="13"/>
  <c r="C42" i="13"/>
  <c r="C41" i="13"/>
  <c r="C40" i="13"/>
  <c r="C37" i="13"/>
  <c r="C36" i="13"/>
  <c r="C35" i="13"/>
  <c r="C34" i="13"/>
  <c r="C33" i="13"/>
  <c r="C32" i="13"/>
  <c r="C31" i="13"/>
  <c r="C30" i="13"/>
  <c r="C29" i="13"/>
  <c r="C28" i="13"/>
  <c r="C27" i="13"/>
  <c r="C26" i="13"/>
  <c r="C25" i="13"/>
  <c r="C24" i="13"/>
  <c r="C23" i="13"/>
  <c r="L20" i="13" l="1"/>
  <c r="L26" i="13"/>
  <c r="L30" i="13"/>
  <c r="L34" i="13"/>
  <c r="L40" i="13"/>
  <c r="L41" i="13"/>
  <c r="L23" i="13"/>
  <c r="L27" i="13"/>
  <c r="L31" i="13"/>
  <c r="L35" i="13"/>
  <c r="L29" i="13"/>
  <c r="L33" i="13"/>
  <c r="L37" i="13"/>
  <c r="L8" i="24"/>
  <c r="L12" i="24"/>
  <c r="L16" i="24"/>
  <c r="L43" i="13"/>
  <c r="L44" i="13"/>
  <c r="L11" i="24"/>
  <c r="L10" i="24"/>
  <c r="L13" i="24"/>
  <c r="L9" i="24"/>
  <c r="L14" i="24"/>
  <c r="L17" i="24"/>
  <c r="L18" i="24"/>
  <c r="L6" i="24"/>
  <c r="L15" i="24"/>
  <c r="L7" i="24"/>
  <c r="L24" i="13"/>
  <c r="L42" i="13"/>
  <c r="L32" i="13"/>
  <c r="L36" i="13"/>
  <c r="L18" i="13"/>
  <c r="L28" i="13"/>
  <c r="L15" i="13"/>
  <c r="L25" i="13"/>
  <c r="L16" i="13"/>
  <c r="L19" i="13"/>
  <c r="L17" i="13"/>
  <c r="L14" i="13"/>
  <c r="L13" i="13"/>
  <c r="L12" i="13"/>
  <c r="L11" i="13"/>
  <c r="L10" i="13"/>
  <c r="L9" i="13"/>
  <c r="L8" i="13"/>
  <c r="L7" i="13"/>
  <c r="L6" i="13"/>
  <c r="C30" i="24" l="1"/>
  <c r="C66" i="13"/>
  <c r="C6" i="24" l="1"/>
  <c r="B5" i="22" a="1"/>
  <c r="B56" i="15"/>
  <c r="B55" i="15"/>
  <c r="B2" i="13"/>
  <c r="B3" i="13"/>
  <c r="B56" i="13"/>
  <c r="B55" i="13"/>
  <c r="B3" i="15"/>
  <c r="B2" i="15"/>
  <c r="C63" i="15"/>
  <c r="F62" i="15"/>
  <c r="C62" i="15"/>
  <c r="F61" i="15"/>
  <c r="C61" i="15"/>
  <c r="C57" i="15"/>
  <c r="F62" i="13"/>
  <c r="F61" i="13"/>
  <c r="C63" i="13"/>
  <c r="C62" i="13"/>
  <c r="C61" i="13"/>
  <c r="C57" i="13"/>
  <c r="A29" i="7"/>
  <c r="B10" i="5"/>
  <c r="B8" i="5"/>
  <c r="B5" i="2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<sst xmlns="http://schemas.openxmlformats.org/spreadsheetml/2006/main" count="1925" uniqueCount="879">
  <si>
    <t>〒住所：</t>
    <rPh sb="1" eb="3">
      <t>ジュウショ</t>
    </rPh>
    <phoneticPr fontId="2"/>
  </si>
  <si>
    <t>会社名：</t>
    <rPh sb="0" eb="2">
      <t>カイシャ</t>
    </rPh>
    <rPh sb="2" eb="3">
      <t>メイ</t>
    </rPh>
    <phoneticPr fontId="2"/>
  </si>
  <si>
    <t>電　話：</t>
    <rPh sb="0" eb="1">
      <t>デン</t>
    </rPh>
    <rPh sb="2" eb="3">
      <t>ハナシ</t>
    </rPh>
    <phoneticPr fontId="2"/>
  </si>
  <si>
    <t>依 頼 者</t>
    <rPh sb="0" eb="1">
      <t>エ</t>
    </rPh>
    <rPh sb="2" eb="3">
      <t>ライ</t>
    </rPh>
    <rPh sb="4" eb="5">
      <t>モノ</t>
    </rPh>
    <phoneticPr fontId="2"/>
  </si>
  <si>
    <t>申 込 日</t>
    <rPh sb="0" eb="1">
      <t>サル</t>
    </rPh>
    <rPh sb="2" eb="3">
      <t>コミ</t>
    </rPh>
    <rPh sb="4" eb="5">
      <t>ヒ</t>
    </rPh>
    <phoneticPr fontId="2"/>
  </si>
  <si>
    <t>氏名：</t>
    <rPh sb="0" eb="2">
      <t>シメイ</t>
    </rPh>
    <phoneticPr fontId="2"/>
  </si>
  <si>
    <t>所属・役職：</t>
    <rPh sb="0" eb="2">
      <t>ショゾク</t>
    </rPh>
    <rPh sb="3" eb="5">
      <t>ヤクショク</t>
    </rPh>
    <phoneticPr fontId="2"/>
  </si>
  <si>
    <t>試験員</t>
    <rPh sb="0" eb="3">
      <t>シケンイン</t>
    </rPh>
    <phoneticPr fontId="2"/>
  </si>
  <si>
    <t>依頼番号</t>
    <rPh sb="0" eb="2">
      <t>イライ</t>
    </rPh>
    <rPh sb="2" eb="4">
      <t>バンゴウ</t>
    </rPh>
    <phoneticPr fontId="2"/>
  </si>
  <si>
    <t>試験証明書の要不要</t>
    <rPh sb="0" eb="2">
      <t>シケン</t>
    </rPh>
    <rPh sb="2" eb="4">
      <t>ショウメイ</t>
    </rPh>
    <rPh sb="4" eb="5">
      <t>ショ</t>
    </rPh>
    <rPh sb="6" eb="7">
      <t>ヨウ</t>
    </rPh>
    <rPh sb="7" eb="9">
      <t>フヨウ</t>
    </rPh>
    <phoneticPr fontId="2"/>
  </si>
  <si>
    <t>受付日</t>
    <rPh sb="0" eb="3">
      <t>ウケツケビ</t>
    </rPh>
    <phoneticPr fontId="2"/>
  </si>
  <si>
    <t>管理主体</t>
    <rPh sb="0" eb="2">
      <t>カンリ</t>
    </rPh>
    <rPh sb="2" eb="4">
      <t>シュタイ</t>
    </rPh>
    <phoneticPr fontId="2"/>
  </si>
  <si>
    <t>備 考 欄</t>
    <rPh sb="0" eb="1">
      <t>ビ</t>
    </rPh>
    <rPh sb="2" eb="3">
      <t>コウ</t>
    </rPh>
    <rPh sb="4" eb="5">
      <t>ラン</t>
    </rPh>
    <phoneticPr fontId="2"/>
  </si>
  <si>
    <r>
      <t>内    容
【</t>
    </r>
    <r>
      <rPr>
        <sz val="10"/>
        <rFont val="ＭＳ ゴシック"/>
        <family val="3"/>
        <charset val="128"/>
      </rPr>
      <t>詳しく
記入して
下さい】</t>
    </r>
    <rPh sb="0" eb="1">
      <t>ウチ</t>
    </rPh>
    <rPh sb="5" eb="6">
      <t>カタチ</t>
    </rPh>
    <rPh sb="9" eb="10">
      <t>クワ</t>
    </rPh>
    <rPh sb="13" eb="14">
      <t>キ</t>
    </rPh>
    <rPh sb="14" eb="15">
      <t>イ</t>
    </rPh>
    <rPh sb="18" eb="19">
      <t>クダ</t>
    </rPh>
    <phoneticPr fontId="2"/>
  </si>
  <si>
    <t>〒　　　－</t>
    <phoneticPr fontId="2"/>
  </si>
  <si>
    <t>ＦＡＸ：</t>
    <phoneticPr fontId="2"/>
  </si>
  <si>
    <t>ｅ－mail：</t>
    <phoneticPr fontId="2"/>
  </si>
  <si>
    <t>担当者</t>
    <rPh sb="0" eb="3">
      <t>タントウシャ</t>
    </rPh>
    <phoneticPr fontId="2"/>
  </si>
  <si>
    <t>一般財団法人自転車産業振興協会技術研究所</t>
    <phoneticPr fontId="2"/>
  </si>
  <si>
    <t>自転車</t>
    <rPh sb="0" eb="3">
      <t>ジテンシャ</t>
    </rPh>
    <phoneticPr fontId="2"/>
  </si>
  <si>
    <t>車いす</t>
    <rPh sb="0" eb="1">
      <t>クルマ</t>
    </rPh>
    <phoneticPr fontId="2"/>
  </si>
  <si>
    <t>ＳＧ業務</t>
    <rPh sb="2" eb="4">
      <t>ギョウム</t>
    </rPh>
    <phoneticPr fontId="2"/>
  </si>
  <si>
    <t>ＢＡＡ業務</t>
    <rPh sb="3" eb="5">
      <t>ギョウム</t>
    </rPh>
    <phoneticPr fontId="2"/>
  </si>
  <si>
    <t>所長</t>
    <rPh sb="0" eb="2">
      <t>ショチョウ</t>
    </rPh>
    <phoneticPr fontId="2"/>
  </si>
  <si>
    <t>管理部</t>
    <rPh sb="0" eb="2">
      <t>カンリ</t>
    </rPh>
    <rPh sb="2" eb="3">
      <t>ブ</t>
    </rPh>
    <phoneticPr fontId="2"/>
  </si>
  <si>
    <t>競技支援</t>
    <rPh sb="0" eb="2">
      <t>キョウギ</t>
    </rPh>
    <rPh sb="2" eb="4">
      <t>シエン</t>
    </rPh>
    <phoneticPr fontId="2"/>
  </si>
  <si>
    <t>*試験依頼に関する情報については、貴社の許可なく、第三者に対する開示及び公開はいたしません。</t>
    <rPh sb="1" eb="3">
      <t>シケン</t>
    </rPh>
    <rPh sb="3" eb="5">
      <t>イライ</t>
    </rPh>
    <rPh sb="6" eb="7">
      <t>カン</t>
    </rPh>
    <rPh sb="9" eb="11">
      <t>ジョウホウ</t>
    </rPh>
    <rPh sb="17" eb="19">
      <t>キシャ</t>
    </rPh>
    <rPh sb="20" eb="22">
      <t>キョカ</t>
    </rPh>
    <rPh sb="25" eb="28">
      <t>ダイサンシャ</t>
    </rPh>
    <rPh sb="29" eb="30">
      <t>タイ</t>
    </rPh>
    <rPh sb="32" eb="34">
      <t>カイジ</t>
    </rPh>
    <rPh sb="34" eb="35">
      <t>オヨ</t>
    </rPh>
    <rPh sb="36" eb="38">
      <t>コウカイ</t>
    </rPh>
    <phoneticPr fontId="2"/>
  </si>
  <si>
    <r>
      <rPr>
        <sz val="10"/>
        <rFont val="ＭＳ 明朝"/>
        <family val="1"/>
        <charset val="128"/>
      </rPr>
      <t>依頼件名</t>
    </r>
    <r>
      <rPr>
        <sz val="11"/>
        <rFont val="ＭＳ 明朝"/>
        <family val="1"/>
        <charset val="128"/>
      </rPr>
      <t xml:space="preserve">
(</t>
    </r>
    <r>
      <rPr>
        <sz val="8"/>
        <rFont val="ＭＳ 明朝"/>
        <family val="1"/>
        <charset val="128"/>
      </rPr>
      <t>証明書記述)</t>
    </r>
    <rPh sb="6" eb="8">
      <t>ショウメイ</t>
    </rPh>
    <phoneticPr fontId="2"/>
  </si>
  <si>
    <t xml:space="preserve">当所確認欄：
（  ）業務能力及び経営資源が充足されている。
（  ）要求に対する実現性がある。
（  ）依頼内容と試験内容に相違がある場合の解決手順、
      変更及び依頼者との討議に関わる記録の実施、 
      及び逸脱事項の通知義務、契約修正時の処置が
      用意されている。
（  ）公平性に対するリスクと考えられる要因はない。
</t>
    <rPh sb="0" eb="2">
      <t>トウショ</t>
    </rPh>
    <rPh sb="2" eb="4">
      <t>カクニン</t>
    </rPh>
    <rPh sb="4" eb="5">
      <t>ラン</t>
    </rPh>
    <rPh sb="119" eb="121">
      <t>ツウチ</t>
    </rPh>
    <rPh sb="153" eb="156">
      <t>コウヘイセイ</t>
    </rPh>
    <rPh sb="157" eb="158">
      <t>タイ</t>
    </rPh>
    <rPh sb="164" eb="165">
      <t>カンガ</t>
    </rPh>
    <rPh sb="169" eb="171">
      <t>ヨウイン</t>
    </rPh>
    <phoneticPr fontId="2"/>
  </si>
  <si>
    <r>
      <t xml:space="preserve">試  験  依  頼  書   </t>
    </r>
    <r>
      <rPr>
        <sz val="12"/>
        <rFont val="ＭＳ ゴシック"/>
        <family val="3"/>
        <charset val="128"/>
      </rPr>
      <t>FAX 072(238)8271 技研 宛</t>
    </r>
    <phoneticPr fontId="2"/>
  </si>
  <si>
    <t>（その他特記事項）</t>
    <rPh sb="3" eb="4">
      <t>タ</t>
    </rPh>
    <rPh sb="4" eb="8">
      <t>トッキジコウ</t>
    </rPh>
    <phoneticPr fontId="2"/>
  </si>
  <si>
    <t>依頼件名
（証明書タイトル）</t>
    <rPh sb="0" eb="2">
      <t>イライ</t>
    </rPh>
    <rPh sb="2" eb="4">
      <t>ケンメイ</t>
    </rPh>
    <rPh sb="6" eb="9">
      <t>ショウメイショ</t>
    </rPh>
    <phoneticPr fontId="2"/>
  </si>
  <si>
    <t>駆動補助力の比率測定</t>
    <rPh sb="0" eb="5">
      <t>クドウホジョリョク</t>
    </rPh>
    <rPh sb="6" eb="10">
      <t>ヒリツソクテイ</t>
    </rPh>
    <phoneticPr fontId="2"/>
  </si>
  <si>
    <t xml:space="preserve">  /  　/　</t>
    <phoneticPr fontId="2"/>
  </si>
  <si>
    <t>E-BIKE-AABBCC26</t>
    <phoneticPr fontId="2"/>
  </si>
  <si>
    <t>電動アシスト自転車AABBCC 26インチ</t>
    <rPh sb="0" eb="2">
      <t>デンドウ</t>
    </rPh>
    <rPh sb="6" eb="9">
      <t>ジテンシャ</t>
    </rPh>
    <phoneticPr fontId="2"/>
  </si>
  <si>
    <t>3サンプルの測定を依頼します。</t>
    <phoneticPr fontId="2"/>
  </si>
  <si>
    <t>JIS D 9115 ：2018　附属書B B.2.2 駆動補助力の比率</t>
    <phoneticPr fontId="2"/>
  </si>
  <si>
    <t>（規格番号、項目、数量）</t>
    <rPh sb="1" eb="5">
      <t>キカクバンゴウ</t>
    </rPh>
    <rPh sb="6" eb="8">
      <t>コウモク</t>
    </rPh>
    <rPh sb="9" eb="11">
      <t>スウリョウ</t>
    </rPh>
    <phoneticPr fontId="2"/>
  </si>
  <si>
    <t>変速段はギア比が最も大きい場合と中間段で測定。前輪ハブモーター。</t>
    <rPh sb="0" eb="2">
      <t>ヘンソク</t>
    </rPh>
    <rPh sb="2" eb="3">
      <t>ダン</t>
    </rPh>
    <rPh sb="6" eb="7">
      <t>ヒ</t>
    </rPh>
    <rPh sb="8" eb="9">
      <t>モット</t>
    </rPh>
    <rPh sb="10" eb="11">
      <t>オオ</t>
    </rPh>
    <rPh sb="13" eb="15">
      <t>バアイ</t>
    </rPh>
    <rPh sb="16" eb="19">
      <t>チュウカンダン</t>
    </rPh>
    <rPh sb="20" eb="22">
      <t>ソクテイ</t>
    </rPh>
    <rPh sb="23" eb="25">
      <t>ゼンリン</t>
    </rPh>
    <phoneticPr fontId="2"/>
  </si>
  <si>
    <t>電アシ</t>
    <rPh sb="0" eb="1">
      <t>デン</t>
    </rPh>
    <phoneticPr fontId="2"/>
  </si>
  <si>
    <t>試　験
区　分</t>
    <rPh sb="0" eb="1">
      <t>タメシ</t>
    </rPh>
    <rPh sb="2" eb="3">
      <t>シルシ</t>
    </rPh>
    <rPh sb="4" eb="5">
      <t>ク</t>
    </rPh>
    <rPh sb="6" eb="7">
      <t>ブン</t>
    </rPh>
    <phoneticPr fontId="2"/>
  </si>
  <si>
    <t>A</t>
    <phoneticPr fontId="2"/>
  </si>
  <si>
    <t>B</t>
    <phoneticPr fontId="2"/>
  </si>
  <si>
    <t>C</t>
    <phoneticPr fontId="2"/>
  </si>
  <si>
    <t>D</t>
    <phoneticPr fontId="2"/>
  </si>
  <si>
    <t>E</t>
    <phoneticPr fontId="2"/>
  </si>
  <si>
    <t>F</t>
    <phoneticPr fontId="2"/>
  </si>
  <si>
    <t>G</t>
    <phoneticPr fontId="2"/>
  </si>
  <si>
    <t>品番・型番</t>
    <phoneticPr fontId="2"/>
  </si>
  <si>
    <t>試験品名</t>
    <rPh sb="0" eb="2">
      <t>シケン</t>
    </rPh>
    <rPh sb="2" eb="4">
      <t>ヒンメイ</t>
    </rPh>
    <phoneticPr fontId="2"/>
  </si>
  <si>
    <t>試験証明書を希望する【注：当所が依頼内容により意見及び解釈を必要と判断した場合は試験報告書となります。】</t>
    <phoneticPr fontId="2"/>
  </si>
  <si>
    <t>試験生データの提供、又は口頭での結果報告のみ希望する</t>
    <phoneticPr fontId="2"/>
  </si>
  <si>
    <t>その他 【BAA検査、SG検査、試験証明・報告発行になじまない依頼】</t>
    <phoneticPr fontId="2"/>
  </si>
  <si>
    <t>　</t>
    <phoneticPr fontId="2"/>
  </si>
  <si>
    <t>その他</t>
    <rPh sb="2" eb="3">
      <t>タ</t>
    </rPh>
    <phoneticPr fontId="2"/>
  </si>
  <si>
    <r>
      <t xml:space="preserve">2025/4/1
</t>
    </r>
    <r>
      <rPr>
        <u/>
        <sz val="8"/>
        <color indexed="10"/>
        <rFont val="ＭＳ 明朝"/>
        <family val="1"/>
        <charset val="128"/>
      </rPr>
      <t>(試験依頼書の提出日を記入）</t>
    </r>
    <rPh sb="10" eb="15">
      <t>シケンイライショ</t>
    </rPh>
    <rPh sb="16" eb="19">
      <t>テイシュツビ</t>
    </rPh>
    <rPh sb="20" eb="22">
      <t>キニュウ</t>
    </rPh>
    <phoneticPr fontId="2"/>
  </si>
  <si>
    <t>〇</t>
    <phoneticPr fontId="2"/>
  </si>
  <si>
    <t>一般財団法人自転車産業振興協会</t>
    <rPh sb="0" eb="9">
      <t>イッパンザイダンホウジンジテンシャ</t>
    </rPh>
    <rPh sb="9" eb="15">
      <t>サンギョウシンコウキョウカイ</t>
    </rPh>
    <phoneticPr fontId="2"/>
  </si>
  <si>
    <t>〒590-0948</t>
    <phoneticPr fontId="2"/>
  </si>
  <si>
    <t>大阪府堺市堺区戎之町西1-3-3</t>
    <rPh sb="0" eb="5">
      <t>オオサカフサカイシ</t>
    </rPh>
    <rPh sb="5" eb="7">
      <t>サカイク</t>
    </rPh>
    <rPh sb="7" eb="10">
      <t>エビスノチョウ</t>
    </rPh>
    <rPh sb="10" eb="11">
      <t>ニシ</t>
    </rPh>
    <phoneticPr fontId="2"/>
  </si>
  <si>
    <t>072-238-8731</t>
    <phoneticPr fontId="2"/>
  </si>
  <si>
    <t>072-238-8271</t>
    <phoneticPr fontId="2"/>
  </si>
  <si>
    <t>自転車　太郎</t>
    <rPh sb="0" eb="3">
      <t>ジテンシャ</t>
    </rPh>
    <rPh sb="4" eb="6">
      <t>タロウ</t>
    </rPh>
    <phoneticPr fontId="2"/>
  </si>
  <si>
    <t>jitensya@aaa.jp</t>
    <phoneticPr fontId="2"/>
  </si>
  <si>
    <t>開発部　主任</t>
    <rPh sb="0" eb="3">
      <t>カイハツブ</t>
    </rPh>
    <rPh sb="4" eb="6">
      <t>シュニン</t>
    </rPh>
    <phoneticPr fontId="2"/>
  </si>
  <si>
    <t>依頼
者名</t>
    <rPh sb="0" eb="2">
      <t>イライ</t>
    </rPh>
    <rPh sb="3" eb="4">
      <t>シャ</t>
    </rPh>
    <rPh sb="4" eb="5">
      <t>メイ</t>
    </rPh>
    <phoneticPr fontId="2"/>
  </si>
  <si>
    <t>依頼
件名</t>
    <rPh sb="0" eb="2">
      <t>イライ</t>
    </rPh>
    <rPh sb="3" eb="4">
      <t>ケン</t>
    </rPh>
    <rPh sb="4" eb="5">
      <t>メイ</t>
    </rPh>
    <phoneticPr fontId="2"/>
  </si>
  <si>
    <t>Ａ</t>
    <phoneticPr fontId="2"/>
  </si>
  <si>
    <t>Ｃ</t>
    <phoneticPr fontId="2"/>
  </si>
  <si>
    <t>Ｄ</t>
    <phoneticPr fontId="2"/>
  </si>
  <si>
    <t>Ｅ</t>
    <phoneticPr fontId="2"/>
  </si>
  <si>
    <t>Ｆ</t>
    <phoneticPr fontId="2"/>
  </si>
  <si>
    <t>Ｇ</t>
    <phoneticPr fontId="2"/>
  </si>
  <si>
    <t>Ｂ</t>
    <phoneticPr fontId="2"/>
  </si>
  <si>
    <t>会社名</t>
    <rPh sb="0" eb="2">
      <t>カイシャ</t>
    </rPh>
    <rPh sb="2" eb="3">
      <t>メイ</t>
    </rPh>
    <phoneticPr fontId="2"/>
  </si>
  <si>
    <t>電話番号</t>
    <rPh sb="0" eb="4">
      <t>デンワバンゴウ</t>
    </rPh>
    <phoneticPr fontId="2"/>
  </si>
  <si>
    <t>FAX番号</t>
    <rPh sb="3" eb="5">
      <t>バンゴウ</t>
    </rPh>
    <phoneticPr fontId="2"/>
  </si>
  <si>
    <t>所属・役職</t>
    <rPh sb="0" eb="2">
      <t>ショゾク</t>
    </rPh>
    <rPh sb="3" eb="5">
      <t>ヤクショク</t>
    </rPh>
    <phoneticPr fontId="2"/>
  </si>
  <si>
    <t>氏名</t>
    <rPh sb="0" eb="2">
      <t>シメイ</t>
    </rPh>
    <phoneticPr fontId="2"/>
  </si>
  <si>
    <t>住所</t>
    <rPh sb="0" eb="2">
      <t>ジュウショ</t>
    </rPh>
    <phoneticPr fontId="2"/>
  </si>
  <si>
    <t>申込日
[試験依頼書提出日]</t>
    <rPh sb="0" eb="1">
      <t>サル</t>
    </rPh>
    <rPh sb="1" eb="2">
      <t>コミ</t>
    </rPh>
    <rPh sb="2" eb="3">
      <t>ゲン</t>
    </rPh>
    <rPh sb="5" eb="7">
      <t>シケン</t>
    </rPh>
    <rPh sb="6" eb="9">
      <t>テイシュツビ</t>
    </rPh>
    <phoneticPr fontId="2"/>
  </si>
  <si>
    <t>依頼件名
[証明書タイトル]</t>
    <rPh sb="0" eb="2">
      <t>イライ</t>
    </rPh>
    <rPh sb="2" eb="4">
      <t>ケンメイ</t>
    </rPh>
    <rPh sb="6" eb="9">
      <t>ショウメイショ</t>
    </rPh>
    <phoneticPr fontId="2"/>
  </si>
  <si>
    <t>内容
[詳しく
記入して
下さい]</t>
    <rPh sb="0" eb="1">
      <t>ウチ</t>
    </rPh>
    <rPh sb="1" eb="2">
      <t>カタチ</t>
    </rPh>
    <rPh sb="4" eb="5">
      <t>クワ</t>
    </rPh>
    <rPh sb="8" eb="9">
      <t>キ</t>
    </rPh>
    <rPh sb="9" eb="10">
      <t>イ</t>
    </rPh>
    <rPh sb="13" eb="14">
      <t>クダ</t>
    </rPh>
    <phoneticPr fontId="2"/>
  </si>
  <si>
    <t>2026/4/1　改訂</t>
    <rPh sb="9" eb="11">
      <t>カイテイ</t>
    </rPh>
    <phoneticPr fontId="2"/>
  </si>
  <si>
    <t>主担当</t>
    <rPh sb="0" eb="3">
      <t>シュタントウ</t>
    </rPh>
    <phoneticPr fontId="2"/>
  </si>
  <si>
    <t>副担当</t>
    <rPh sb="0" eb="3">
      <t>フクタントウ</t>
    </rPh>
    <phoneticPr fontId="2"/>
  </si>
  <si>
    <t>試験生データの提供、又は口頭での結果報告のみ希望</t>
    <phoneticPr fontId="2"/>
  </si>
  <si>
    <t>その他 【設備貸出、BAA検査、SG検査、試験証明・報告発行になじまない依頼】</t>
    <rPh sb="5" eb="7">
      <t>セツビ</t>
    </rPh>
    <rPh sb="7" eb="8">
      <t>カ</t>
    </rPh>
    <rPh sb="8" eb="9">
      <t>ダ</t>
    </rPh>
    <phoneticPr fontId="2"/>
  </si>
  <si>
    <t>試験証明書を希望する【注：当所が依頼内容により意見及び解釈を必要と判断した場合は試験報告書となる。】</t>
    <phoneticPr fontId="2"/>
  </si>
  <si>
    <t>電子メール：****@jbpi.or.jp</t>
    <phoneticPr fontId="2"/>
  </si>
  <si>
    <t xml:space="preserve">試 験 依 頼 書  </t>
    <phoneticPr fontId="2"/>
  </si>
  <si>
    <t>電子メール
アドレス</t>
    <rPh sb="0" eb="2">
      <t>デンシ</t>
    </rPh>
    <phoneticPr fontId="2"/>
  </si>
  <si>
    <t>管理主体</t>
    <rPh sb="0" eb="4">
      <t>カンリシュタイ</t>
    </rPh>
    <phoneticPr fontId="2"/>
  </si>
  <si>
    <t>依頼者</t>
    <rPh sb="0" eb="3">
      <t>イライシャ</t>
    </rPh>
    <phoneticPr fontId="2"/>
  </si>
  <si>
    <t>所長</t>
    <rPh sb="0" eb="2">
      <t>ショチョウ</t>
    </rPh>
    <phoneticPr fontId="2"/>
  </si>
  <si>
    <t>ドラフト
レビュー</t>
    <phoneticPr fontId="2"/>
  </si>
  <si>
    <t>来所引取（保管期間1カ月）</t>
    <rPh sb="0" eb="2">
      <t>ライショ</t>
    </rPh>
    <rPh sb="2" eb="3">
      <t>ヒ</t>
    </rPh>
    <rPh sb="3" eb="4">
      <t>ト</t>
    </rPh>
    <rPh sb="5" eb="9">
      <t>ホカンキカン</t>
    </rPh>
    <rPh sb="11" eb="12">
      <t>ゲツ</t>
    </rPh>
    <phoneticPr fontId="2"/>
  </si>
  <si>
    <t>着払いで返送（業者：　　　　）</t>
    <rPh sb="0" eb="2">
      <t>チャクバラ</t>
    </rPh>
    <rPh sb="4" eb="6">
      <t>ヘンソウ</t>
    </rPh>
    <rPh sb="7" eb="9">
      <t>ギョウシャ</t>
    </rPh>
    <phoneticPr fontId="2"/>
  </si>
  <si>
    <t>技研で廃棄
（有償）</t>
    <rPh sb="0" eb="2">
      <t>ギケン</t>
    </rPh>
    <rPh sb="3" eb="5">
      <t>ハイキ</t>
    </rPh>
    <rPh sb="7" eb="9">
      <t>ユウショウ</t>
    </rPh>
    <phoneticPr fontId="2"/>
  </si>
  <si>
    <t>試験証明書の要不要
（いずれかにチェック）</t>
    <rPh sb="0" eb="2">
      <t>シケン</t>
    </rPh>
    <rPh sb="2" eb="4">
      <t>ショウメイ</t>
    </rPh>
    <rPh sb="4" eb="5">
      <t>ショ</t>
    </rPh>
    <rPh sb="6" eb="7">
      <t>ヨウ</t>
    </rPh>
    <rPh sb="7" eb="9">
      <t>フヨウ</t>
    </rPh>
    <phoneticPr fontId="2"/>
  </si>
  <si>
    <t>その他</t>
    <rPh sb="2" eb="3">
      <t>タ</t>
    </rPh>
    <phoneticPr fontId="2"/>
  </si>
  <si>
    <t>依頼者
（試験証明書記載依頼者名、請求書送付先となります）</t>
    <rPh sb="0" eb="3">
      <t>イライシャ</t>
    </rPh>
    <rPh sb="1" eb="2">
      <t>ライ</t>
    </rPh>
    <rPh sb="2" eb="3">
      <t>モノ</t>
    </rPh>
    <rPh sb="5" eb="10">
      <t>シケンショウメイショ</t>
    </rPh>
    <rPh sb="10" eb="12">
      <t>キサイ</t>
    </rPh>
    <rPh sb="12" eb="15">
      <t>イライシャ</t>
    </rPh>
    <rPh sb="15" eb="16">
      <t>メイ</t>
    </rPh>
    <rPh sb="17" eb="20">
      <t>セイキュウショ</t>
    </rPh>
    <rPh sb="20" eb="23">
      <t>ソウフサキ</t>
    </rPh>
    <phoneticPr fontId="2"/>
  </si>
  <si>
    <t xml:space="preserve"> FAX: 072-238-8271</t>
    <phoneticPr fontId="2"/>
  </si>
  <si>
    <t>Fドラフト
レビュー</t>
    <phoneticPr fontId="2"/>
  </si>
  <si>
    <t>サンプル受入
（異常や不備の有無）</t>
    <rPh sb="4" eb="5">
      <t>ウ</t>
    </rPh>
    <rPh sb="5" eb="6">
      <t>イ</t>
    </rPh>
    <rPh sb="8" eb="10">
      <t>イジョウ</t>
    </rPh>
    <rPh sb="11" eb="13">
      <t>フビ</t>
    </rPh>
    <rPh sb="14" eb="16">
      <t>ウム</t>
    </rPh>
    <phoneticPr fontId="2"/>
  </si>
  <si>
    <t>試験品返却
（いずれかに○）</t>
    <rPh sb="0" eb="5">
      <t>シケンヒンヘンキャク</t>
    </rPh>
    <phoneticPr fontId="2"/>
  </si>
  <si>
    <t>内容</t>
    <rPh sb="0" eb="2">
      <t>ナイヨウ</t>
    </rPh>
    <phoneticPr fontId="2"/>
  </si>
  <si>
    <t>試験No</t>
    <rPh sb="0" eb="2">
      <t>シケン</t>
    </rPh>
    <phoneticPr fontId="2"/>
  </si>
  <si>
    <t>内容（試験No入力で自動で反映されます）</t>
    <rPh sb="0" eb="2">
      <t>ナイヨウ</t>
    </rPh>
    <rPh sb="3" eb="5">
      <t>シケン</t>
    </rPh>
    <rPh sb="7" eb="9">
      <t>ニュウリョク</t>
    </rPh>
    <rPh sb="10" eb="12">
      <t>ジドウ</t>
    </rPh>
    <rPh sb="13" eb="15">
      <t>ハンエイ</t>
    </rPh>
    <phoneticPr fontId="2"/>
  </si>
  <si>
    <t>試験品名称</t>
    <rPh sb="0" eb="2">
      <t>シケン</t>
    </rPh>
    <rPh sb="2" eb="3">
      <t>シナ</t>
    </rPh>
    <rPh sb="3" eb="5">
      <t>メイショウ</t>
    </rPh>
    <phoneticPr fontId="2"/>
  </si>
  <si>
    <t>試験確認書</t>
    <rPh sb="0" eb="5">
      <t>シケンカクニンショ</t>
    </rPh>
    <phoneticPr fontId="2"/>
  </si>
  <si>
    <t>依頼件名</t>
    <rPh sb="0" eb="2">
      <t>イライ</t>
    </rPh>
    <rPh sb="2" eb="4">
      <t>ケンメイ</t>
    </rPh>
    <phoneticPr fontId="2"/>
  </si>
  <si>
    <t>試験品名称</t>
    <rPh sb="0" eb="3">
      <t>シケンヒン</t>
    </rPh>
    <rPh sb="3" eb="5">
      <t>メイショウ</t>
    </rPh>
    <phoneticPr fontId="2"/>
  </si>
  <si>
    <t>品番・型番</t>
    <rPh sb="0" eb="2">
      <t>シナバン</t>
    </rPh>
    <rPh sb="3" eb="5">
      <t>カタバン</t>
    </rPh>
    <phoneticPr fontId="2"/>
  </si>
  <si>
    <t>契約内容</t>
    <rPh sb="0" eb="2">
      <t>ケイヤク</t>
    </rPh>
    <rPh sb="2" eb="4">
      <t>ナイヨウ</t>
    </rPh>
    <phoneticPr fontId="2"/>
  </si>
  <si>
    <t>試験項目</t>
    <rPh sb="0" eb="4">
      <t>シケンコウモク</t>
    </rPh>
    <phoneticPr fontId="2"/>
  </si>
  <si>
    <t>納期予定</t>
    <rPh sb="0" eb="4">
      <t>ノウキヨテイ</t>
    </rPh>
    <phoneticPr fontId="2"/>
  </si>
  <si>
    <t>概算見積金額</t>
    <rPh sb="0" eb="2">
      <t>ガイサン</t>
    </rPh>
    <rPh sb="2" eb="4">
      <t>ミツモリ</t>
    </rPh>
    <rPh sb="4" eb="6">
      <t>キンガク</t>
    </rPh>
    <phoneticPr fontId="2"/>
  </si>
  <si>
    <t>特記事項</t>
    <rPh sb="0" eb="4">
      <t>トッキジコウ</t>
    </rPh>
    <phoneticPr fontId="2"/>
  </si>
  <si>
    <t>支払条件</t>
    <rPh sb="0" eb="2">
      <t>シハラ</t>
    </rPh>
    <rPh sb="2" eb="4">
      <t>ジョウケン</t>
    </rPh>
    <phoneticPr fontId="2"/>
  </si>
  <si>
    <t>送信日</t>
    <rPh sb="0" eb="3">
      <t>ソウシンビ</t>
    </rPh>
    <phoneticPr fontId="2"/>
  </si>
  <si>
    <t>送信者</t>
    <rPh sb="0" eb="3">
      <t>ソウシンシャ</t>
    </rPh>
    <phoneticPr fontId="2"/>
  </si>
  <si>
    <t>主担当確認</t>
    <rPh sb="0" eb="3">
      <t>シュタントウ</t>
    </rPh>
    <rPh sb="3" eb="5">
      <t>カクニン</t>
    </rPh>
    <phoneticPr fontId="2"/>
  </si>
  <si>
    <t>品質管理者精査</t>
    <rPh sb="0" eb="5">
      <t>ヒンシツカンリシャ</t>
    </rPh>
    <rPh sb="5" eb="7">
      <t>セイサ</t>
    </rPh>
    <phoneticPr fontId="2"/>
  </si>
  <si>
    <t>ラボラトリマネジメント承認</t>
    <rPh sb="11" eb="13">
      <t>ショウニン</t>
    </rPh>
    <phoneticPr fontId="2"/>
  </si>
  <si>
    <t>数量</t>
    <rPh sb="0" eb="2">
      <t>スウリョウ</t>
    </rPh>
    <phoneticPr fontId="2"/>
  </si>
  <si>
    <t>試験品①</t>
    <rPh sb="0" eb="3">
      <t>シケンヒン</t>
    </rPh>
    <phoneticPr fontId="2"/>
  </si>
  <si>
    <t>名称</t>
    <rPh sb="0" eb="2">
      <t>メイショウ</t>
    </rPh>
    <phoneticPr fontId="2"/>
  </si>
  <si>
    <t xml:space="preserve">内容
</t>
    <rPh sb="0" eb="1">
      <t>ウチ</t>
    </rPh>
    <rPh sb="1" eb="2">
      <t>カタチ</t>
    </rPh>
    <phoneticPr fontId="2"/>
  </si>
  <si>
    <t>試験品②</t>
    <rPh sb="0" eb="3">
      <t>シケンヒン</t>
    </rPh>
    <phoneticPr fontId="2"/>
  </si>
  <si>
    <t>試験品③</t>
    <rPh sb="0" eb="3">
      <t>シケンヒン</t>
    </rPh>
    <phoneticPr fontId="2"/>
  </si>
  <si>
    <t>返却方法</t>
    <rPh sb="0" eb="2">
      <t>ヘンキャク</t>
    </rPh>
    <rPh sb="2" eb="4">
      <t>ホウホウ</t>
    </rPh>
    <phoneticPr fontId="2"/>
  </si>
  <si>
    <t>①来所引取（保管期間1カ月）</t>
    <rPh sb="1" eb="3">
      <t>ライショ</t>
    </rPh>
    <rPh sb="3" eb="4">
      <t>ヒ</t>
    </rPh>
    <rPh sb="4" eb="5">
      <t>ト</t>
    </rPh>
    <rPh sb="6" eb="10">
      <t>ホカンキカン</t>
    </rPh>
    <rPh sb="12" eb="13">
      <t>ゲツ</t>
    </rPh>
    <phoneticPr fontId="2"/>
  </si>
  <si>
    <t>②当日持ち帰り</t>
    <rPh sb="1" eb="3">
      <t>トウジツ</t>
    </rPh>
    <rPh sb="3" eb="4">
      <t>モ</t>
    </rPh>
    <rPh sb="5" eb="6">
      <t>カエ</t>
    </rPh>
    <phoneticPr fontId="2"/>
  </si>
  <si>
    <t>③技研で廃棄
（有償）</t>
    <rPh sb="1" eb="3">
      <t>ギケン</t>
    </rPh>
    <rPh sb="4" eb="6">
      <t>ハイキ</t>
    </rPh>
    <rPh sb="8" eb="10">
      <t>ユウショウ</t>
    </rPh>
    <phoneticPr fontId="2"/>
  </si>
  <si>
    <t>④着払いで返送</t>
    <rPh sb="1" eb="3">
      <t>チャクバラ</t>
    </rPh>
    <rPh sb="5" eb="7">
      <t>ヘンソウ</t>
    </rPh>
    <phoneticPr fontId="2"/>
  </si>
  <si>
    <t>申込日</t>
    <rPh sb="0" eb="1">
      <t>サル</t>
    </rPh>
    <rPh sb="1" eb="2">
      <t>コミ</t>
    </rPh>
    <rPh sb="2" eb="3">
      <t>ゲン</t>
    </rPh>
    <phoneticPr fontId="2"/>
  </si>
  <si>
    <t>⑤その他</t>
    <rPh sb="3" eb="4">
      <t>タ</t>
    </rPh>
    <phoneticPr fontId="2"/>
  </si>
  <si>
    <t>③その他 【設備貸出、BAA検査、SG検査、試験証明・報告発行になじまない依頼】</t>
    <rPh sb="6" eb="8">
      <t>セツビ</t>
    </rPh>
    <rPh sb="8" eb="9">
      <t>カ</t>
    </rPh>
    <rPh sb="9" eb="10">
      <t>ダ</t>
    </rPh>
    <phoneticPr fontId="2"/>
  </si>
  <si>
    <t>試験区分</t>
    <rPh sb="0" eb="4">
      <t>シケンクブン</t>
    </rPh>
    <phoneticPr fontId="2"/>
  </si>
  <si>
    <t>備考</t>
    <rPh sb="0" eb="2">
      <t>ビコウ</t>
    </rPh>
    <phoneticPr fontId="2"/>
  </si>
  <si>
    <t>納期予定</t>
    <rPh sb="0" eb="4">
      <t>ノウ</t>
    </rPh>
    <phoneticPr fontId="2"/>
  </si>
  <si>
    <t>概算見積金額</t>
    <rPh sb="0" eb="4">
      <t>ガイサンミテゥ</t>
    </rPh>
    <phoneticPr fontId="2"/>
  </si>
  <si>
    <t>管理主体</t>
    <rPh sb="0" eb="4">
      <t>カンリ</t>
    </rPh>
    <phoneticPr fontId="2"/>
  </si>
  <si>
    <t>署名</t>
    <rPh sb="0" eb="2">
      <t>ショメイ</t>
    </rPh>
    <phoneticPr fontId="2"/>
  </si>
  <si>
    <t>署名日</t>
    <rPh sb="0" eb="3">
      <t>ショメイビ</t>
    </rPh>
    <phoneticPr fontId="2"/>
  </si>
  <si>
    <t>印</t>
    <rPh sb="0" eb="1">
      <t>イン</t>
    </rPh>
    <phoneticPr fontId="2"/>
  </si>
  <si>
    <t>内容をご確認いただき、試験確認書への署名をもって同意とみなします。
ご署名・ご捺印の上、本用紙を電子メールまたはFAXにてご返送ください。</t>
    <rPh sb="0" eb="2">
      <t>ナイヨウ</t>
    </rPh>
    <rPh sb="4" eb="6">
      <t>カクニン</t>
    </rPh>
    <rPh sb="11" eb="16">
      <t>シケンカクニンショ</t>
    </rPh>
    <rPh sb="18" eb="20">
      <t>ショメイ</t>
    </rPh>
    <rPh sb="24" eb="26">
      <t>ドウイ</t>
    </rPh>
    <rPh sb="35" eb="37">
      <t>ショメイ</t>
    </rPh>
    <rPh sb="39" eb="41">
      <t>ナツイン</t>
    </rPh>
    <rPh sb="42" eb="43">
      <t>ウエ</t>
    </rPh>
    <rPh sb="44" eb="45">
      <t>ホン</t>
    </rPh>
    <rPh sb="45" eb="47">
      <t>ヨウシ</t>
    </rPh>
    <rPh sb="48" eb="50">
      <t>デンシ</t>
    </rPh>
    <rPh sb="62" eb="64">
      <t>ヘンソウ</t>
    </rPh>
    <phoneticPr fontId="2"/>
  </si>
  <si>
    <t>ラボラトリ
マネジメント</t>
    <phoneticPr fontId="2"/>
  </si>
  <si>
    <t>②試験生データの提供、又は口頭での結果報告のみ希望する。</t>
    <phoneticPr fontId="2"/>
  </si>
  <si>
    <r>
      <t>①試験証明書を希望する</t>
    </r>
    <r>
      <rPr>
        <sz val="6"/>
        <rFont val="ＭＳ Ｐゴシック"/>
        <family val="3"/>
        <charset val="128"/>
      </rPr>
      <t>【注：当所が依頼内容により意見及び解釈を必要と判断した場合は試験報告書となる。】</t>
    </r>
    <phoneticPr fontId="2"/>
  </si>
  <si>
    <t>太字枠内の青色欄に記入</t>
    <rPh sb="0" eb="4">
      <t>フトジワクナイ</t>
    </rPh>
    <rPh sb="5" eb="7">
      <t>アオイロ</t>
    </rPh>
    <rPh sb="7" eb="8">
      <t>ラン</t>
    </rPh>
    <rPh sb="9" eb="11">
      <t>キニュウ</t>
    </rPh>
    <phoneticPr fontId="2"/>
  </si>
  <si>
    <t>担当者名</t>
    <rPh sb="0" eb="4">
      <t>タントウシャメイ</t>
    </rPh>
    <phoneticPr fontId="2"/>
  </si>
  <si>
    <t>2ページ目（試験品が2つ以上の場合使用）</t>
    <rPh sb="4" eb="5">
      <t>メ</t>
    </rPh>
    <rPh sb="6" eb="9">
      <t>シケンヒン</t>
    </rPh>
    <rPh sb="12" eb="14">
      <t>イジョウ</t>
    </rPh>
    <rPh sb="15" eb="17">
      <t>バアイ</t>
    </rPh>
    <rPh sb="17" eb="19">
      <t>シヨウ</t>
    </rPh>
    <phoneticPr fontId="2"/>
  </si>
  <si>
    <t>1
1</t>
    <phoneticPr fontId="2"/>
  </si>
  <si>
    <t>1
1
1</t>
    <phoneticPr fontId="2"/>
  </si>
  <si>
    <t>備考：</t>
    <rPh sb="0" eb="2">
      <t>ビコウ</t>
    </rPh>
    <phoneticPr fontId="2"/>
  </si>
  <si>
    <t>試験確認書（規定試験）</t>
    <rPh sb="0" eb="2">
      <t>シケン</t>
    </rPh>
    <rPh sb="2" eb="5">
      <t>カクニンショ</t>
    </rPh>
    <rPh sb="6" eb="10">
      <t>キテイシケン</t>
    </rPh>
    <phoneticPr fontId="2"/>
  </si>
  <si>
    <t>※当所の試験証明書では適合性の表明を行いません。</t>
    <rPh sb="1" eb="2">
      <t>トウ</t>
    </rPh>
    <rPh sb="2" eb="3">
      <t>トコロ</t>
    </rPh>
    <rPh sb="4" eb="9">
      <t>シケンショウメイショ</t>
    </rPh>
    <rPh sb="11" eb="13">
      <t>テキゴウ</t>
    </rPh>
    <rPh sb="13" eb="14">
      <t>セイ</t>
    </rPh>
    <rPh sb="15" eb="17">
      <t>ヒョウメイ</t>
    </rPh>
    <rPh sb="18" eb="19">
      <t>オコナ</t>
    </rPh>
    <phoneticPr fontId="2"/>
  </si>
  <si>
    <t>証明書</t>
    <rPh sb="0" eb="3">
      <t>ショウメイショ</t>
    </rPh>
    <phoneticPr fontId="2"/>
  </si>
  <si>
    <r>
      <t>試験証明書を希望する</t>
    </r>
    <r>
      <rPr>
        <sz val="6"/>
        <rFont val="ＭＳ Ｐゴシック"/>
        <family val="3"/>
        <charset val="128"/>
      </rPr>
      <t>【注：当所が依頼内容により意見及び解釈を必要と判断した場合は試験報告書となる。】</t>
    </r>
    <phoneticPr fontId="2"/>
  </si>
  <si>
    <t>試験生データの提供、又は口頭での結果報告のみ希望する。</t>
    <phoneticPr fontId="2"/>
  </si>
  <si>
    <t>↓番号選択</t>
    <rPh sb="1" eb="3">
      <t>バンゴウ</t>
    </rPh>
    <rPh sb="3" eb="5">
      <t>センタク</t>
    </rPh>
    <phoneticPr fontId="2"/>
  </si>
  <si>
    <t>来所引取（保管期間1カ月）</t>
  </si>
  <si>
    <t>当日持ち帰り</t>
  </si>
  <si>
    <t>技研で廃棄（有償）</t>
    <rPh sb="6" eb="8">
      <t>ユウショウ</t>
    </rPh>
    <phoneticPr fontId="2"/>
  </si>
  <si>
    <t>着払いで返送</t>
  </si>
  <si>
    <t>その他</t>
  </si>
  <si>
    <r>
      <t>試験確認書</t>
    </r>
    <r>
      <rPr>
        <sz val="12"/>
        <rFont val="ＭＳ ゴシック"/>
        <family val="3"/>
        <charset val="128"/>
      </rPr>
      <t>（規定以外の試験）</t>
    </r>
    <rPh sb="0" eb="2">
      <t>シケン</t>
    </rPh>
    <rPh sb="2" eb="5">
      <t>カクニンショ</t>
    </rPh>
    <rPh sb="6" eb="8">
      <t>キテイ</t>
    </rPh>
    <rPh sb="8" eb="10">
      <t>イガイ</t>
    </rPh>
    <rPh sb="11" eb="13">
      <t>シケン</t>
    </rPh>
    <phoneticPr fontId="2"/>
  </si>
  <si>
    <t>↓試験No
（半角数字）</t>
    <rPh sb="1" eb="3">
      <t>シケン</t>
    </rPh>
    <rPh sb="7" eb="11">
      <t>ハンカクスウジ</t>
    </rPh>
    <phoneticPr fontId="2"/>
  </si>
  <si>
    <t>↓試験数
（半角数字）</t>
    <rPh sb="1" eb="4">
      <t>シケンスウ</t>
    </rPh>
    <rPh sb="6" eb="10">
      <t>ハンカクスウジ</t>
    </rPh>
    <phoneticPr fontId="2"/>
  </si>
  <si>
    <t>項目</t>
    <rPh sb="0" eb="2">
      <t>コウモク</t>
    </rPh>
    <phoneticPr fontId="2"/>
  </si>
  <si>
    <t>1ねじあたりの手数料</t>
  </si>
  <si>
    <t>対応不可</t>
  </si>
  <si>
    <t>5.2.1 ブレーキシステム</t>
  </si>
  <si>
    <t>5.3.2 ハンドル</t>
  </si>
  <si>
    <t>5.4.1.3 サスペンションフレームの要求事項</t>
  </si>
  <si>
    <t>5.5 走行装置</t>
  </si>
  <si>
    <t>5.5.1.1 車輪の振れ</t>
  </si>
  <si>
    <t>5.5.1.2 タイヤクリアランス</t>
  </si>
  <si>
    <t>5.5.3.2 表示空気圧</t>
  </si>
  <si>
    <t>5.5.3.3 タイヤとリムとのかん合強度</t>
  </si>
  <si>
    <t>5.5.3.5 リムの摩耗</t>
  </si>
  <si>
    <t>5.5.3.6 繊維強化樹脂製車輪の耐熱性</t>
  </si>
  <si>
    <t>5.6 駆動装置</t>
  </si>
  <si>
    <t>5.6.1 ペダル踏面</t>
  </si>
  <si>
    <t>5.6.2 ペダルクリアランス</t>
  </si>
  <si>
    <t>a) ペダル接地角</t>
  </si>
  <si>
    <t>5.6.3 駆動システムの強度</t>
  </si>
  <si>
    <t>a) チェーン駆動</t>
  </si>
  <si>
    <t>b) 歯付きベルト駆動</t>
  </si>
  <si>
    <t>5.6.4.5 クランクアセンブリの疲労強度</t>
  </si>
  <si>
    <t>5.6.5 ペダルの強度及び耐久性</t>
  </si>
  <si>
    <t>5.6.5.1 ペダルの強度</t>
  </si>
  <si>
    <t>5.6.5.2 ペダル先端部の強度</t>
  </si>
  <si>
    <t>5.6.5.3 ペダルの衝撃強度</t>
  </si>
  <si>
    <t>5.6.5.4 ペダルの疲労強度</t>
  </si>
  <si>
    <t>5.6.6 チェーン又は歯付きベルトの強度</t>
  </si>
  <si>
    <t>b) 歯付きベルト 1) 引張強度</t>
  </si>
  <si>
    <t>b) 歯付きベルト 2) 耐油性</t>
  </si>
  <si>
    <t>b) 歯付きベルト 3) 耐水性</t>
  </si>
  <si>
    <t>b) 歯付きベルト 4) 耐温度性</t>
  </si>
  <si>
    <t>b) 歯付きベルト 5) 連続駆動耐久性</t>
  </si>
  <si>
    <t>5.7 座席装置</t>
  </si>
  <si>
    <t>5.7.1 サドルの寸法</t>
  </si>
  <si>
    <t>5.7.2 シートポストのはめ合わせ限界標識</t>
  </si>
  <si>
    <t>5.7.3 サドル及びシートポストの強度及び耐久性</t>
  </si>
  <si>
    <t>5.7.3.1 サドルとシートポストとの固定強度</t>
  </si>
  <si>
    <t>5.7.3.3 サドル及びシートポストの疲労強度</t>
  </si>
  <si>
    <t>5.8 保護装置</t>
  </si>
  <si>
    <t>5.8.1 チェーン又は歯付きベルトの保護装置</t>
  </si>
  <si>
    <t>5.8.1.1 一般</t>
  </si>
  <si>
    <t>5.8.2 回転中の車輪の保護</t>
  </si>
  <si>
    <t>5.9 停立装置</t>
  </si>
  <si>
    <t>JIS D 9453:2013</t>
  </si>
  <si>
    <t>繰返し疲労性</t>
  </si>
  <si>
    <t>両立スタンドの静的強度</t>
  </si>
  <si>
    <t>5.10 積載装置</t>
  </si>
  <si>
    <t>耐温度性　耐高温性</t>
  </si>
  <si>
    <t>耐温度性　耐低温性</t>
  </si>
  <si>
    <t>耐温度性　低温耐衝撃性</t>
  </si>
  <si>
    <t>静的強度　垂直方向</t>
  </si>
  <si>
    <t>静的強度　側方</t>
  </si>
  <si>
    <t>動的強度　垂直方向</t>
  </si>
  <si>
    <t>動的強度　側方</t>
  </si>
  <si>
    <t>5.11.1 照明装置</t>
  </si>
  <si>
    <t>5.12 警音装置</t>
  </si>
  <si>
    <t>5.13 附属装置</t>
  </si>
  <si>
    <t>5.14 完成車の路上試験</t>
  </si>
  <si>
    <t>6 外観</t>
  </si>
  <si>
    <t>8.1 製品の表示</t>
  </si>
  <si>
    <t>a) 製造業者名又はその略号</t>
  </si>
  <si>
    <t>b) 車体番号</t>
  </si>
  <si>
    <t>8.3 表示の耐久性</t>
  </si>
  <si>
    <t>9 取扱説明書</t>
  </si>
  <si>
    <t>10 商品選択上の情報</t>
  </si>
  <si>
    <t>制動性能（制動距離）</t>
  </si>
  <si>
    <t>ハブ</t>
  </si>
  <si>
    <t>ハブの回転摩耗試験</t>
  </si>
  <si>
    <t>スポーク</t>
  </si>
  <si>
    <t>スポークの切断強度試験</t>
  </si>
  <si>
    <t>チェーン引き</t>
  </si>
  <si>
    <t>チェーン引きの破断強度試験</t>
  </si>
  <si>
    <t>ワイヤ錠、チェーン錠</t>
  </si>
  <si>
    <t>ワイヤ錠、チェーン錠の引張強度試験</t>
  </si>
  <si>
    <t>R200法による航続距離</t>
  </si>
  <si>
    <t>静荷重試験</t>
  </si>
  <si>
    <t>振動試験</t>
  </si>
  <si>
    <t>オートグラフ  （難）</t>
  </si>
  <si>
    <t>電子顕微鏡写真撮影</t>
  </si>
  <si>
    <t>電顕観察試料調整</t>
  </si>
  <si>
    <t>トルクレンチ調整</t>
  </si>
  <si>
    <t>その他の経費</t>
  </si>
  <si>
    <t>立会試験（追加請求）</t>
  </si>
  <si>
    <t>試験証明書／試験報告書</t>
  </si>
  <si>
    <t>出張指導料</t>
  </si>
  <si>
    <t>研修指導料</t>
  </si>
  <si>
    <t>5.2.4 コースターブレーキハブ</t>
  </si>
  <si>
    <t>5.5.1 車輪</t>
  </si>
  <si>
    <t>5.5.3 リム，タイヤ，チューブ及び車輪の消費者向け情報</t>
  </si>
  <si>
    <t>5.6.4 ギアクランクの強度及び耐久性</t>
  </si>
  <si>
    <t>5.10.1 リアキャリヤ（ラゲッジキャリア）
JIS D 9453</t>
  </si>
  <si>
    <t>5.11 照明装置及びリフレックスリフレクター</t>
  </si>
  <si>
    <t>5.11.2 リフレックスリフレクター</t>
  </si>
  <si>
    <t>税別</t>
    <rPh sb="0" eb="2">
      <t>ゼイベツ</t>
    </rPh>
    <phoneticPr fontId="2"/>
  </si>
  <si>
    <t>税込</t>
    <rPh sb="0" eb="2">
      <t>ゼイコ</t>
    </rPh>
    <phoneticPr fontId="2"/>
  </si>
  <si>
    <t>備考</t>
    <rPh sb="0" eb="2">
      <t>ビコウ</t>
    </rPh>
    <phoneticPr fontId="2"/>
  </si>
  <si>
    <t>5.4.2 フロントフォーク</t>
  </si>
  <si>
    <t>試験No</t>
    <rPh sb="0" eb="2">
      <t>シケン</t>
    </rPh>
    <phoneticPr fontId="14"/>
  </si>
  <si>
    <t>試験No検索用キーワード入力→</t>
    <rPh sb="0" eb="2">
      <t>シケン</t>
    </rPh>
    <rPh sb="4" eb="6">
      <t>ケンサク</t>
    </rPh>
    <rPh sb="6" eb="7">
      <t>ヨウ</t>
    </rPh>
    <rPh sb="12" eb="14">
      <t>ニュウリョク</t>
    </rPh>
    <phoneticPr fontId="2"/>
  </si>
  <si>
    <t>手数料（税込）</t>
    <rPh sb="0" eb="3">
      <t>テスウリョウ</t>
    </rPh>
    <rPh sb="4" eb="6">
      <t>ゼイコ</t>
    </rPh>
    <phoneticPr fontId="2"/>
  </si>
  <si>
    <t>JIS D 9313-6:2026 4.8.2</t>
  </si>
  <si>
    <t>JIS D 9313-7:2026 4.6</t>
  </si>
  <si>
    <t>JIS D 9313-1:2026 4.9.2</t>
  </si>
  <si>
    <t>JIS D 9313-1:2026 4.9.3</t>
  </si>
  <si>
    <t>JIS D 9313-1:2026 4.9.1</t>
  </si>
  <si>
    <t>JIS D 9313-2:2026 4.1</t>
  </si>
  <si>
    <t>JIS D 9313-2:2026 4.3</t>
  </si>
  <si>
    <t>JIS D 9313-2:2026 4.4</t>
  </si>
  <si>
    <t>JIS D 9313-2:2026 4.5</t>
  </si>
  <si>
    <t>JIS D 9313-2:2026 4.6.3</t>
  </si>
  <si>
    <t>JIS D 9313-2:2026 4.6.3.8 c)</t>
  </si>
  <si>
    <t>JIS D 9313-2:2026 4.6.5</t>
  </si>
  <si>
    <t>JIS D 9313-2:2026 4.6.5.3</t>
  </si>
  <si>
    <t>JIS D 9313-2:2026 4.6.5.7 j)</t>
  </si>
  <si>
    <t>JIS D 9313-2:2026 4.6.5.7 i)</t>
  </si>
  <si>
    <t>JIS D 9313-2:2026 4.7</t>
  </si>
  <si>
    <t>JIS D 9313-2:2026 4.6.4</t>
  </si>
  <si>
    <t>JIS D 9313-3:2026 4.1.1</t>
  </si>
  <si>
    <t>JIS D 9313-3:2026 4.1.2</t>
  </si>
  <si>
    <t>ASTM F 2793-14:2023 9.2</t>
  </si>
  <si>
    <t>JIS D 9313-3:2026 4.2</t>
  </si>
  <si>
    <t>JIS D 9313-3:2026 4.3</t>
  </si>
  <si>
    <t>JIS D 9313-3:2026 4.4</t>
  </si>
  <si>
    <t>JIS D 9313-3:2026 4.5</t>
  </si>
  <si>
    <t>JIS D 9313-3:2026 4.6</t>
  </si>
  <si>
    <t>JIS D 9313-3:2026 4.7</t>
  </si>
  <si>
    <t>JIS D 9313-3:2026 4.8</t>
  </si>
  <si>
    <t>JIS D 9313-3:2026 4.10</t>
  </si>
  <si>
    <t>JIS D 9313-3:2026 4.9</t>
  </si>
  <si>
    <t>JIS D 9313-4:2026 4.1</t>
  </si>
  <si>
    <t>JIS D 9313-4:2026 4.2</t>
  </si>
  <si>
    <t>JIS D 9313-4:2026 4.3</t>
  </si>
  <si>
    <t>JIS D 9313-4:2026 4.4</t>
  </si>
  <si>
    <t>JIS D 9313-4:2026 4.5</t>
  </si>
  <si>
    <t>JIS D 9313-4:2026 4.6</t>
  </si>
  <si>
    <t>JIS D 9313-4:2026 5.1</t>
  </si>
  <si>
    <t>JIS D 9313-4:2026 5.2.1</t>
  </si>
  <si>
    <t>JIS D 9313-4:2026 5.2.2</t>
  </si>
  <si>
    <t>JIS D 9313-4:2026 5.3</t>
  </si>
  <si>
    <t>JIS D 9313-4:2026 5.4.1</t>
  </si>
  <si>
    <t>JIS D 9313-4:2026 5.4.2</t>
  </si>
  <si>
    <t>JIS D 9313-4:2026 5.4.3</t>
  </si>
  <si>
    <t>JIS D 9313-4:2026 5.5</t>
  </si>
  <si>
    <t>JIS D 9313-4:2026 5.6.2</t>
  </si>
  <si>
    <t>JIS D 9313-4:2026 5.6.3</t>
  </si>
  <si>
    <t>JIS D 9313-4:2026 5.6.4.1</t>
  </si>
  <si>
    <t>JIS D 9313-4:2026 5.6.4.2</t>
  </si>
  <si>
    <t>JIS D 9313-5:2026 4.1</t>
  </si>
  <si>
    <t>JIS D 9313-5:2026 4.2.1</t>
  </si>
  <si>
    <t>JIS D 9313-5:2026 4.2.2</t>
  </si>
  <si>
    <t>JIS D 9313-5:2026 4.3</t>
  </si>
  <si>
    <t>JIS D 9313-5:2026 4.4.1</t>
  </si>
  <si>
    <t>JIS D 9313-5:2026 4.4.2</t>
  </si>
  <si>
    <t>JIS D 9313-5:2026 4.9</t>
  </si>
  <si>
    <t>JIS D 9313-5:2026 4.5</t>
  </si>
  <si>
    <t>JIS D 9313-5:2026 4.6</t>
  </si>
  <si>
    <t>JIS D 9313-5:2026 4.7</t>
  </si>
  <si>
    <t>JIS D 9313-5:2026 4.8</t>
  </si>
  <si>
    <t>JIS D 9313-6:2026 4.1.1</t>
  </si>
  <si>
    <t>JIS D 9313-6:2026 4.1.2</t>
  </si>
  <si>
    <t>JIS D 9313-6:2026 4.2</t>
  </si>
  <si>
    <t>JIS D 9313-6:2026 4.3</t>
  </si>
  <si>
    <t>JIS D 9313-6:2026 4.4</t>
  </si>
  <si>
    <t>JIS D 9313-6:2026 4.5</t>
  </si>
  <si>
    <t>JIS D 9313-6:2026 4.6.1</t>
  </si>
  <si>
    <t>JIS D 9313-6:2026 4.6.2</t>
  </si>
  <si>
    <t>JIS D 9313-6:2026 4.7.1</t>
  </si>
  <si>
    <t>JIS D 9313-6:2026 4.7.2</t>
  </si>
  <si>
    <t>JIS D 9313-6:2026 4.8.1</t>
  </si>
  <si>
    <t>JIS D 9313-:2026 4.9</t>
  </si>
  <si>
    <t>JIS D 9417:2004 4.1</t>
  </si>
  <si>
    <t>JIS D 9417:2004 4.2</t>
  </si>
  <si>
    <t>JIS D 9417:2004 4.3</t>
  </si>
  <si>
    <t>JIS D 9313-6:2026 4.10.1 a)</t>
  </si>
  <si>
    <t>JIS D 9313-6:2026 4.10.1 b)</t>
  </si>
  <si>
    <t>JIS D 9313-6:2026 4.10.1 c)</t>
  </si>
  <si>
    <t>JIS D 9313-6:2026 4.10.2</t>
  </si>
  <si>
    <t>JIS D 9313-6:2026 4.10.3</t>
  </si>
  <si>
    <t>JIS D 9313-7:2026 4.2</t>
  </si>
  <si>
    <t>JIS D 9313-7:2026 4.3.1</t>
  </si>
  <si>
    <t>JIS D 9313-7:2026 4.3.2</t>
  </si>
  <si>
    <t>JIS D 9313-7:2026 4.4</t>
  </si>
  <si>
    <t>JIS D 9313-7:2026 4.5.2</t>
  </si>
  <si>
    <t>JIS D 9313-7:2026 4.5.3</t>
  </si>
  <si>
    <t>JIS D 9313-7:2026 4.5.4</t>
  </si>
  <si>
    <t>JIS D 9313-1:2026 4.6.1.1</t>
  </si>
  <si>
    <t>JIS D 9313-1:2026 4.6.1.2</t>
  </si>
  <si>
    <t>JIS D 9313-1:2026 4.6.2</t>
  </si>
  <si>
    <t>JIS D 9453:2013/ISO 11243:2023</t>
  </si>
  <si>
    <t>JIS D 9313-1:2026 4.10</t>
  </si>
  <si>
    <t>JIS D 9313-1:2026 4.7</t>
  </si>
  <si>
    <t>JIS D 9115:2026 8.2</t>
  </si>
  <si>
    <t>JIS D 9302:2026 6.1.5</t>
  </si>
  <si>
    <t>JIS D 9302:2026 6.4.5.1</t>
  </si>
  <si>
    <t>JIS D 9302:2026 6.4.5.2</t>
  </si>
  <si>
    <t>試験方法</t>
    <rPh sb="0" eb="4">
      <t>シケンホウホウ</t>
    </rPh>
    <phoneticPr fontId="2"/>
  </si>
  <si>
    <t>手数料（税別）</t>
    <rPh sb="0" eb="3">
      <t>テスウリョウ</t>
    </rPh>
    <rPh sb="4" eb="6">
      <t>ゼイベツ</t>
    </rPh>
    <phoneticPr fontId="2"/>
  </si>
  <si>
    <t>5.3.2.1 一般 a) ～ d)</t>
  </si>
  <si>
    <t>5.3.2.1 一般 e) End Closure Punch-Out Test (ASTM F2793-14:2023）</t>
  </si>
  <si>
    <t>5.3.2.9 ハンドルバー及びハンドルステムの疲労強度（CFRP製部品）</t>
  </si>
  <si>
    <t>5.4.1.4 フレームの質量落下による衝撃強度</t>
  </si>
  <si>
    <t>5.4.1.5 フレームフォークアセンブリの前倒しによる衝撃強度</t>
  </si>
  <si>
    <t>5.4.1.6 フレームのペダル力による疲労強度</t>
  </si>
  <si>
    <t>5.4.1.7 フレームの水平力による疲労強度</t>
  </si>
  <si>
    <t>5.4.1.8 フレームの鉛直力による疲労強度</t>
  </si>
  <si>
    <t>5.4.2.3 サスペンションフォークのタイヤクリアランス</t>
  </si>
  <si>
    <t>5.4.2.4.1 サスペンションフォークの引張強度</t>
  </si>
  <si>
    <t>5.4.2.4.2 非溶接フロントフォークの引張強度</t>
  </si>
  <si>
    <t>5.4.2.5 フロントフォークの曲げ強度</t>
  </si>
  <si>
    <t>5.4.2.6 フロントフォークの衝撃強度 b) 繊維強化樹脂製フロントフォーク　試験方法3</t>
  </si>
  <si>
    <t>5.4.2.7 フロントフォークの疲労強度（繊維強化樹脂製）</t>
  </si>
  <si>
    <t>5.5.1.3 車輪及びホイールアセンブリの強度 b) 縦方向の強度</t>
  </si>
  <si>
    <t>5.5.1.3 車輪及びホイールアセンブリの強度 c) スポーク張力</t>
  </si>
  <si>
    <t>5.5.1.4 車輪の保持 a) 車輪の固定</t>
  </si>
  <si>
    <t>5.5.1.4 車輪の保持 b) 前車輪の保持　2)ナット</t>
  </si>
  <si>
    <t>5.5.1.4 車輪の保持 b) 前車輪の保持　3)クイックリリース</t>
  </si>
  <si>
    <t>5.5.3.7 合成樹脂製ホイールアセンブリの耐熱性</t>
  </si>
  <si>
    <t>5.5.3.8.2 繊維強化樹脂製リムの耐熱性</t>
  </si>
  <si>
    <t>5.5.3.8.3 繊維強化樹脂製リムの衝撃強度</t>
  </si>
  <si>
    <t>b) トークリアランス</t>
  </si>
  <si>
    <t>5.6.4.1 クランクアームのペダル取付部の強度</t>
  </si>
  <si>
    <t>5.6.4.2 クランクアームとギア板との固定強度</t>
  </si>
  <si>
    <t>5.6.4.3 クランクアームの水平落下による衝撃強度</t>
  </si>
  <si>
    <t>5.6.4.4 クランクアームの鉛直落下による衝撃強度</t>
  </si>
  <si>
    <t>[JIS D 9304 4.6.4.2]クランクアームを上に30°傾斜させた状態での試験方法</t>
  </si>
  <si>
    <t>[JIS D 9304 4.6.4.2]クランクアームを上に30°傾斜させた状態での試験方法（繊維強化樹脂製クランクアーム）</t>
  </si>
  <si>
    <t>5.6.4.6 ギア板及びボトムブラケット軸アセンブリの歯底部の振れ</t>
  </si>
  <si>
    <t>5.7.3.2.2 繊維強化樹脂製サドルレールの静的強度</t>
  </si>
  <si>
    <t>5.7.3.4.2 シートポストの疲労強度 第1段階</t>
  </si>
  <si>
    <t>前泥よけステーの衝撃試験</t>
  </si>
  <si>
    <t>1本スタンドの静的強度</t>
  </si>
  <si>
    <t>c) 電気コードの接続部</t>
  </si>
  <si>
    <t>ベルの性能（JIS D 9451）</t>
  </si>
  <si>
    <t>a) ～ y)</t>
  </si>
  <si>
    <t xml:space="preserve">（a）乾燥時（前のみ、後のみ） </t>
  </si>
  <si>
    <t xml:space="preserve">（b）水ぬれ時（前のみ、後のみ） </t>
  </si>
  <si>
    <t>駆動補助装置の強度試験</t>
  </si>
  <si>
    <t>MTB類形車のフロントフォークへの表示確認</t>
  </si>
  <si>
    <t>1点1試験</t>
  </si>
  <si>
    <t>1点追加</t>
  </si>
  <si>
    <t>試験数</t>
    <rPh sb="0" eb="3">
      <t>シケンスウ</t>
    </rPh>
    <phoneticPr fontId="2"/>
  </si>
  <si>
    <t>単価</t>
    <rPh sb="0" eb="2">
      <t>タンカ</t>
    </rPh>
    <phoneticPr fontId="2"/>
  </si>
  <si>
    <t>総計</t>
    <rPh sb="0" eb="2">
      <t>ソウケイ</t>
    </rPh>
    <phoneticPr fontId="2"/>
  </si>
  <si>
    <t>設備使用日</t>
    <rPh sb="0" eb="2">
      <t>セツビ</t>
    </rPh>
    <rPh sb="2" eb="4">
      <t>シヨウ</t>
    </rPh>
    <rPh sb="4" eb="5">
      <t>ヒ</t>
    </rPh>
    <phoneticPr fontId="2"/>
  </si>
  <si>
    <t>請求書到着後、2か月以内の銀行振込</t>
    <rPh sb="0" eb="3">
      <t>セイキュウショ</t>
    </rPh>
    <rPh sb="3" eb="5">
      <t>トウチャク</t>
    </rPh>
    <rPh sb="5" eb="6">
      <t>ゴ</t>
    </rPh>
    <rPh sb="9" eb="10">
      <t>ゲツ</t>
    </rPh>
    <rPh sb="10" eb="12">
      <t>イナイ</t>
    </rPh>
    <rPh sb="13" eb="16">
      <t>ギンコウフ</t>
    </rPh>
    <rPh sb="16" eb="17">
      <t>コ</t>
    </rPh>
    <phoneticPr fontId="2"/>
  </si>
  <si>
    <t>「フレーム」、「電動」、「9313-2」、「5.5.1.4」などで検索できます。</t>
    <rPh sb="8" eb="10">
      <t>デンドウ</t>
    </rPh>
    <rPh sb="33" eb="35">
      <t>ケンサク</t>
    </rPh>
    <phoneticPr fontId="2"/>
  </si>
  <si>
    <t>郵便番号</t>
    <rPh sb="0" eb="4">
      <t>ユウビンバンゴウ</t>
    </rPh>
    <phoneticPr fontId="2"/>
  </si>
  <si>
    <t>住所</t>
    <rPh sb="0" eb="2">
      <t>ジュウショ</t>
    </rPh>
    <phoneticPr fontId="2"/>
  </si>
  <si>
    <t>1
1</t>
    <phoneticPr fontId="2"/>
  </si>
  <si>
    <t>表紙含む2ページまで</t>
  </si>
  <si>
    <t xml:space="preserve"> 電子メール：cycle-test@jbpi.or.jp　FAX: 072-238-8271</t>
    <phoneticPr fontId="2"/>
  </si>
  <si>
    <t>試験確認書</t>
    <rPh sb="0" eb="2">
      <t>シケン</t>
    </rPh>
    <rPh sb="2" eb="5">
      <t>カクニンショ</t>
    </rPh>
    <phoneticPr fontId="2"/>
  </si>
  <si>
    <t>請求書到着後、翌月末までに指定口座に振り込み
（振込手数料は依頼者負担）</t>
    <rPh sb="0" eb="3">
      <t>セイキュウショ</t>
    </rPh>
    <rPh sb="3" eb="5">
      <t>トウチャク</t>
    </rPh>
    <rPh sb="5" eb="6">
      <t>ゴ</t>
    </rPh>
    <rPh sb="7" eb="10">
      <t>ヨクゲツマツ</t>
    </rPh>
    <rPh sb="13" eb="15">
      <t>シテイ</t>
    </rPh>
    <rPh sb="15" eb="17">
      <t>コウザ</t>
    </rPh>
    <rPh sb="18" eb="19">
      <t>フ</t>
    </rPh>
    <rPh sb="20" eb="21">
      <t>コ</t>
    </rPh>
    <rPh sb="24" eb="26">
      <t>フリコミ</t>
    </rPh>
    <rPh sb="26" eb="29">
      <t>テスウリョウ</t>
    </rPh>
    <rPh sb="30" eb="33">
      <t>イライシャ</t>
    </rPh>
    <rPh sb="33" eb="35">
      <t>フタン</t>
    </rPh>
    <phoneticPr fontId="2"/>
  </si>
  <si>
    <t>試験依頼書（規定試験）</t>
    <rPh sb="0" eb="5">
      <t>シケンイライショ</t>
    </rPh>
    <rPh sb="6" eb="10">
      <t>キテイシケン</t>
    </rPh>
    <phoneticPr fontId="2"/>
  </si>
  <si>
    <r>
      <t xml:space="preserve">2ページ目以降
</t>
    </r>
    <r>
      <rPr>
        <sz val="10"/>
        <rFont val="ＭＳ Ｐゴシック"/>
        <family val="3"/>
        <charset val="128"/>
      </rPr>
      <t>有　・　無</t>
    </r>
    <rPh sb="4" eb="5">
      <t>メ</t>
    </rPh>
    <rPh sb="5" eb="7">
      <t>イコウ</t>
    </rPh>
    <rPh sb="9" eb="10">
      <t>アリ</t>
    </rPh>
    <rPh sb="13" eb="14">
      <t>ナシ</t>
    </rPh>
    <phoneticPr fontId="2"/>
  </si>
  <si>
    <t>試験依頼書（設備貸出）</t>
    <rPh sb="0" eb="5">
      <t>シケンイライショ</t>
    </rPh>
    <rPh sb="6" eb="8">
      <t>セツビ</t>
    </rPh>
    <rPh sb="8" eb="10">
      <t>カシダシ</t>
    </rPh>
    <phoneticPr fontId="2"/>
  </si>
  <si>
    <r>
      <t>試験依頼書</t>
    </r>
    <r>
      <rPr>
        <sz val="12"/>
        <rFont val="ＭＳ ゴシック"/>
        <family val="3"/>
        <charset val="128"/>
      </rPr>
      <t>（規定以外の試験）</t>
    </r>
    <rPh sb="0" eb="5">
      <t>シケンイライショ</t>
    </rPh>
    <rPh sb="6" eb="8">
      <t>キテイ</t>
    </rPh>
    <rPh sb="8" eb="10">
      <t>イガイ</t>
    </rPh>
    <rPh sb="11" eb="13">
      <t>シケン</t>
    </rPh>
    <phoneticPr fontId="2"/>
  </si>
  <si>
    <t>依頼者</t>
  </si>
  <si>
    <t>会社名</t>
  </si>
  <si>
    <t>立会代表者</t>
  </si>
  <si>
    <t>所属名(部課名)　</t>
  </si>
  <si>
    <t>立会目的</t>
  </si>
  <si>
    <t>立会希望日時</t>
  </si>
  <si>
    <t>誓約書</t>
  </si>
  <si>
    <t>管理主体</t>
  </si>
  <si>
    <t>承認日</t>
  </si>
  <si>
    <t>氏名</t>
    <rPh sb="0" eb="2">
      <t>シメイ</t>
    </rPh>
    <phoneticPr fontId="50"/>
  </si>
  <si>
    <t>所属先所在地</t>
    <rPh sb="0" eb="3">
      <t>ショゾクサキ</t>
    </rPh>
    <rPh sb="3" eb="6">
      <t>ショザイチ</t>
    </rPh>
    <phoneticPr fontId="50"/>
  </si>
  <si>
    <t>TEL</t>
    <phoneticPr fontId="50"/>
  </si>
  <si>
    <t>FAX</t>
    <phoneticPr fontId="50"/>
  </si>
  <si>
    <r>
      <t>住所：</t>
    </r>
    <r>
      <rPr>
        <u/>
        <sz val="10.5"/>
        <color theme="1"/>
        <rFont val="ＭＳ 明朝"/>
        <family val="1"/>
        <charset val="128"/>
      </rPr>
      <t>　　　　　　　　　　　　　　　　　　　　　　　　　　　　　　　　　　　</t>
    </r>
  </si>
  <si>
    <r>
      <t>氏名：</t>
    </r>
    <r>
      <rPr>
        <u/>
        <sz val="10.5"/>
        <color theme="1"/>
        <rFont val="ＭＳ 明朝"/>
        <family val="1"/>
        <charset val="128"/>
      </rPr>
      <t>　　　　　　</t>
    </r>
    <phoneticPr fontId="50"/>
  </si>
  <si>
    <t>設備貸与のご案内</t>
  </si>
  <si>
    <t>設備貸与に係るトラブル回避のため、必ずお読みいただき遵守をお願いします。</t>
  </si>
  <si>
    <t>別紙の同意書にご署名、捺印の上、ご提出いただいた後、設備貸与の依頼を受理します。</t>
  </si>
  <si>
    <r>
      <t>１）</t>
    </r>
    <r>
      <rPr>
        <b/>
        <sz val="7"/>
        <color theme="1"/>
        <rFont val="Times New Roman"/>
        <family val="1"/>
      </rPr>
      <t xml:space="preserve"> </t>
    </r>
    <r>
      <rPr>
        <b/>
        <sz val="10"/>
        <color theme="1"/>
        <rFont val="ＭＳ 明朝"/>
        <family val="1"/>
        <charset val="128"/>
      </rPr>
      <t>シャーシダイナモメータ</t>
    </r>
  </si>
  <si>
    <t>依頼試験</t>
  </si>
  <si>
    <t>設備貸与</t>
  </si>
  <si>
    <t>駆動比率測定</t>
  </si>
  <si>
    <t>試験証明書を発行します。</t>
  </si>
  <si>
    <t>試験報告書を発行します。</t>
  </si>
  <si>
    <r>
      <t>２．</t>
    </r>
    <r>
      <rPr>
        <sz val="7"/>
        <color theme="1"/>
        <rFont val="Times New Roman"/>
        <family val="1"/>
      </rPr>
      <t xml:space="preserve"> </t>
    </r>
    <r>
      <rPr>
        <sz val="10"/>
        <color theme="1"/>
        <rFont val="ＭＳ 明朝"/>
        <family val="1"/>
        <charset val="128"/>
      </rPr>
      <t>本装置は、（一財）日本車両検査協会東京検査所が所有するシャーシダイナモメータと同等の計測装置です。両者で駆動比率測定データの比較を行った結果も同等であると判断します。</t>
    </r>
  </si>
  <si>
    <r>
      <t>４．</t>
    </r>
    <r>
      <rPr>
        <sz val="7"/>
        <color theme="1"/>
        <rFont val="Times New Roman"/>
        <family val="1"/>
      </rPr>
      <t xml:space="preserve"> </t>
    </r>
    <r>
      <rPr>
        <sz val="10"/>
        <color theme="1"/>
        <rFont val="ＭＳ 明朝"/>
        <family val="1"/>
        <charset val="128"/>
      </rPr>
      <t>お問い合わせのご相談後、設備貸与の予約日をお決めして、試験申込書及び同意書をご提出いただきます。一日単位（9時から17時、12時から13時は昼休み）のご予約となります。半日または複数日になる場合はあらかじめご相談ください。</t>
    </r>
  </si>
  <si>
    <r>
      <t>５．</t>
    </r>
    <r>
      <rPr>
        <sz val="7"/>
        <color theme="1"/>
        <rFont val="Times New Roman"/>
        <family val="1"/>
      </rPr>
      <t xml:space="preserve"> </t>
    </r>
    <r>
      <rPr>
        <sz val="10"/>
        <color theme="1"/>
        <rFont val="ＭＳ 明朝"/>
        <family val="1"/>
        <charset val="128"/>
      </rPr>
      <t>自転車形状により本装置に取り付かない場合がありますので、事前にご相談ください。また、自転車に安全装置が付いている等の理由により測定できない場合がありますのでご了承ください。</t>
    </r>
  </si>
  <si>
    <r>
      <t>６．</t>
    </r>
    <r>
      <rPr>
        <sz val="7"/>
        <color theme="1"/>
        <rFont val="Times New Roman"/>
        <family val="1"/>
      </rPr>
      <t xml:space="preserve"> </t>
    </r>
    <r>
      <rPr>
        <sz val="10"/>
        <color theme="1"/>
        <rFont val="ＭＳ 明朝"/>
        <family val="1"/>
        <charset val="128"/>
      </rPr>
      <t>ご予約のキャンセルは速やかにご連絡をお願いします。なお、前日15時以降のキャンセルのご連絡につきましては、ご連絡時間に応じたキャンセル料を申し受けます。</t>
    </r>
  </si>
  <si>
    <r>
      <t>７．</t>
    </r>
    <r>
      <rPr>
        <sz val="7"/>
        <color theme="1"/>
        <rFont val="Times New Roman"/>
        <family val="1"/>
      </rPr>
      <t xml:space="preserve"> </t>
    </r>
    <r>
      <rPr>
        <sz val="10"/>
        <color theme="1"/>
        <rFont val="ＭＳ 明朝"/>
        <family val="1"/>
        <charset val="128"/>
      </rPr>
      <t>設備の故障等にて当所からご予約をキャンセルさせていただく場合がありますのでご了承ください。</t>
    </r>
  </si>
  <si>
    <r>
      <t>２）</t>
    </r>
    <r>
      <rPr>
        <b/>
        <sz val="7"/>
        <color theme="1"/>
        <rFont val="Times New Roman"/>
        <family val="1"/>
      </rPr>
      <t xml:space="preserve"> </t>
    </r>
    <r>
      <rPr>
        <b/>
        <sz val="10"/>
        <color theme="1"/>
        <rFont val="ＭＳ 明朝"/>
        <family val="1"/>
        <charset val="128"/>
      </rPr>
      <t>傾斜台</t>
    </r>
  </si>
  <si>
    <t>同意書のご提出なしで貸与いたします。</t>
  </si>
  <si>
    <t>以上</t>
  </si>
  <si>
    <t>設備貸与　同意書</t>
  </si>
  <si>
    <t>一般財団法人自転車産業振興協会</t>
  </si>
  <si>
    <t>試験設備の貸与にあたり、下記の項目について同意し、設備を借用します。</t>
  </si>
  <si>
    <r>
      <t>１）</t>
    </r>
    <r>
      <rPr>
        <sz val="7"/>
        <color theme="1"/>
        <rFont val="Times New Roman"/>
        <family val="1"/>
      </rPr>
      <t xml:space="preserve"> </t>
    </r>
    <r>
      <rPr>
        <sz val="10"/>
        <color theme="1"/>
        <rFont val="ＭＳ 明朝"/>
        <family val="1"/>
        <charset val="128"/>
      </rPr>
      <t>貸与中の試験設備の突然の故障、不具合等のトラブル発生により、貸与を中止させていただくことがあります。</t>
    </r>
  </si>
  <si>
    <r>
      <t>２）</t>
    </r>
    <r>
      <rPr>
        <sz val="7"/>
        <color theme="1"/>
        <rFont val="Times New Roman"/>
        <family val="1"/>
      </rPr>
      <t xml:space="preserve"> </t>
    </r>
    <r>
      <rPr>
        <sz val="10"/>
        <color theme="1"/>
        <rFont val="ＭＳ 明朝"/>
        <family val="1"/>
        <charset val="128"/>
      </rPr>
      <t>ご予約をいただいているのにかかわらず、試験設備の故障、不具合等のトラブル発生、及び対応可能な当所職員が貸与当日出社できなくなる等の理由により、試験設備が貸与不可能な状態となった場合、貸与をキャンセルさせていただきます。</t>
    </r>
  </si>
  <si>
    <r>
      <t>３）</t>
    </r>
    <r>
      <rPr>
        <sz val="7"/>
        <color theme="1"/>
        <rFont val="Times New Roman"/>
        <family val="1"/>
      </rPr>
      <t xml:space="preserve"> </t>
    </r>
    <r>
      <rPr>
        <sz val="10"/>
        <color theme="1"/>
        <rFont val="ＭＳ 明朝"/>
        <family val="1"/>
        <charset val="128"/>
      </rPr>
      <t>貸与の中止、キャンセルに係る貴社への補償、責任は負いかねますのでご了解ください。</t>
    </r>
  </si>
  <si>
    <r>
      <t>４）</t>
    </r>
    <r>
      <rPr>
        <sz val="7"/>
        <color theme="1"/>
        <rFont val="Times New Roman"/>
        <family val="1"/>
      </rPr>
      <t xml:space="preserve"> </t>
    </r>
    <r>
      <rPr>
        <sz val="10"/>
        <color theme="1"/>
        <rFont val="ＭＳ 明朝"/>
        <family val="1"/>
        <charset val="128"/>
      </rPr>
      <t>貸与、試験中に生じた貴社持ち込み品の故障、不具合に係る貴社への補償、責任は負いかねますのでご了承ください。</t>
    </r>
  </si>
  <si>
    <r>
      <t>５）</t>
    </r>
    <r>
      <rPr>
        <sz val="7"/>
        <color theme="1"/>
        <rFont val="Times New Roman"/>
        <family val="1"/>
      </rPr>
      <t xml:space="preserve"> </t>
    </r>
    <r>
      <rPr>
        <sz val="10"/>
        <color theme="1"/>
        <rFont val="ＭＳ 明朝"/>
        <family val="1"/>
        <charset val="128"/>
      </rPr>
      <t>貸与中の規定外の使用、または誤使用等により試験設備が故障した場合は、修理費用をご負担いただく場合があります。誠意をもって協議いただくことをお願いします。</t>
    </r>
  </si>
  <si>
    <r>
      <t>６）</t>
    </r>
    <r>
      <rPr>
        <sz val="7"/>
        <color theme="1"/>
        <rFont val="Times New Roman"/>
        <family val="1"/>
      </rPr>
      <t xml:space="preserve"> </t>
    </r>
    <r>
      <rPr>
        <sz val="10"/>
        <color theme="1"/>
        <rFont val="ＭＳ 明朝"/>
        <family val="1"/>
        <charset val="128"/>
      </rPr>
      <t>試験室内の依頼者による写真や動画の撮影・記録については、事前に許可を得ることとし、試験室内にて必ず試験車両が入る構図で、依頼者での使用に限ります。撮影物のSNS等のメディアや広告物等への使用については禁止します。</t>
    </r>
  </si>
  <si>
    <r>
      <t>７）</t>
    </r>
    <r>
      <rPr>
        <sz val="7"/>
        <color theme="1"/>
        <rFont val="Times New Roman"/>
        <family val="1"/>
      </rPr>
      <t xml:space="preserve"> </t>
    </r>
    <r>
      <rPr>
        <sz val="10"/>
        <color theme="1"/>
        <rFont val="ＭＳ 明朝"/>
        <family val="1"/>
        <charset val="128"/>
      </rPr>
      <t>設備利用中、リアルタイムで外部との動画接続をご希望の場合、６）の事項を遵守するとともに、事前に接続先についての情報及び接続理由を申請してください。申請先以外への動画接続は禁止いたします。また、申請接続先や接続理由によっては設備利用中の接続をお断りさせていただく場合がございます。</t>
    </r>
  </si>
  <si>
    <t>※上記６）、７）の事項を遵守いただけない場合、以後の設備のご利用をお断りさせていただく事がありますのでご了承ください。</t>
  </si>
  <si>
    <t>技研記入欄</t>
  </si>
  <si>
    <t>社印</t>
    <rPh sb="0" eb="2">
      <t>シャイン</t>
    </rPh>
    <phoneticPr fontId="2"/>
  </si>
  <si>
    <t>一充電当たりの走行測定</t>
    <rPh sb="0" eb="4">
      <t>イチジュウデンア</t>
    </rPh>
    <rPh sb="7" eb="11">
      <t>ソウコウソクテイ</t>
    </rPh>
    <phoneticPr fontId="2"/>
  </si>
  <si>
    <t>試験証明書／報告書を発行しません。生データは提供します。</t>
    <rPh sb="6" eb="9">
      <t>ホウコクショ</t>
    </rPh>
    <rPh sb="17" eb="18">
      <t>ナマ</t>
    </rPh>
    <rPh sb="22" eb="24">
      <t>テイキョウ</t>
    </rPh>
    <phoneticPr fontId="2"/>
  </si>
  <si>
    <t>　私は立会者または立会代表者として、貴所職員の指示に従い、立会において知り得たいかなる情報も、貴所の同意無くして、外部に発表し、また第三者に漏洩しないことを誓います。</t>
    <phoneticPr fontId="2"/>
  </si>
  <si>
    <r>
      <t>１．</t>
    </r>
    <r>
      <rPr>
        <sz val="7"/>
        <color theme="1"/>
        <rFont val="Times New Roman"/>
        <family val="1"/>
      </rPr>
      <t xml:space="preserve"> </t>
    </r>
    <r>
      <rPr>
        <sz val="10"/>
        <color theme="1"/>
        <rFont val="ＭＳ 明朝"/>
        <family val="1"/>
        <charset val="128"/>
      </rPr>
      <t>本装置については下表のとおりです。</t>
    </r>
    <phoneticPr fontId="2"/>
  </si>
  <si>
    <t>電子メール
アドレス</t>
    <rPh sb="0" eb="2">
      <t>デンシ</t>
    </rPh>
    <phoneticPr fontId="50"/>
  </si>
  <si>
    <t>立会者氏名及び
人数</t>
    <phoneticPr fontId="50"/>
  </si>
  <si>
    <t>印</t>
    <phoneticPr fontId="2"/>
  </si>
  <si>
    <t xml:space="preserve">            技　術　研　究　所　御中</t>
    <phoneticPr fontId="2"/>
  </si>
  <si>
    <t>ご担当者氏名：　　　　　　　                                    　　　　　　</t>
    <phoneticPr fontId="2"/>
  </si>
  <si>
    <t>所　　　　属：　　　　　　　　　　　　　　　　　　</t>
    <phoneticPr fontId="2"/>
  </si>
  <si>
    <t>住　　　　所：　　　　                           　　　　　　　　　　　　　　　　　　　　　　　　　　　　　　　</t>
    <phoneticPr fontId="2"/>
  </si>
  <si>
    <t>会　社　名　：　　　　　　　　　　　　　　　　　　　　　　　　　</t>
    <phoneticPr fontId="2"/>
  </si>
  <si>
    <t>（接 続 先：</t>
    <phoneticPr fontId="2"/>
  </si>
  <si>
    <t>（接続理由：　　　　　　　</t>
    <phoneticPr fontId="2"/>
  </si>
  <si>
    <t>）</t>
    <phoneticPr fontId="2"/>
  </si>
  <si>
    <t>一般財団法人自転車産業振興協会　技術研究所　所長　殿</t>
    <phoneticPr fontId="2"/>
  </si>
  <si>
    <r>
      <t>３．</t>
    </r>
    <r>
      <rPr>
        <sz val="7"/>
        <color theme="1"/>
        <rFont val="Times New Roman"/>
        <family val="1"/>
      </rPr>
      <t xml:space="preserve"> </t>
    </r>
    <r>
      <rPr>
        <u/>
        <sz val="10"/>
        <color theme="1"/>
        <rFont val="ＭＳ 明朝"/>
        <family val="1"/>
        <charset val="128"/>
      </rPr>
      <t>本試験証明書は（公財）日本交通管理技術協会の型式認定には使用できません</t>
    </r>
    <r>
      <rPr>
        <sz val="10"/>
        <color theme="1"/>
        <rFont val="ＭＳ 明朝"/>
        <family val="1"/>
        <charset val="128"/>
      </rPr>
      <t>。型式認定ついては同協会にご相談ください。</t>
    </r>
    <rPh sb="31" eb="33">
      <t>シヨウ</t>
    </rPh>
    <rPh sb="39" eb="43">
      <t>カタシキニンテイ</t>
    </rPh>
    <phoneticPr fontId="2"/>
  </si>
  <si>
    <t>〒</t>
    <phoneticPr fontId="50"/>
  </si>
  <si>
    <t>年　　月　　日　　時　　分　～　　　時　　分</t>
    <phoneticPr fontId="2"/>
  </si>
  <si>
    <t>年　　月　　日</t>
    <phoneticPr fontId="2"/>
  </si>
  <si>
    <t>申込日　　　　　年　　月　　日</t>
    <phoneticPr fontId="2"/>
  </si>
  <si>
    <t>　　　年　　月　　日</t>
    <phoneticPr fontId="2"/>
  </si>
  <si>
    <t>所在地</t>
    <phoneticPr fontId="2"/>
  </si>
  <si>
    <t>立会申込書 及び　誓約書</t>
    <rPh sb="6" eb="7">
      <t>オヨ</t>
    </rPh>
    <rPh sb="9" eb="12">
      <t>セイヤクショ</t>
    </rPh>
    <phoneticPr fontId="2"/>
  </si>
  <si>
    <t>番号</t>
    <rPh sb="0" eb="2">
      <t>バンゴウ</t>
    </rPh>
    <phoneticPr fontId="2"/>
  </si>
  <si>
    <t>金額（税別！）</t>
    <rPh sb="0" eb="2">
      <t>キンガク</t>
    </rPh>
    <rPh sb="3" eb="5">
      <t>ゼイベツ</t>
    </rPh>
    <phoneticPr fontId="2"/>
  </si>
  <si>
    <t>税込金額計算</t>
    <rPh sb="0" eb="2">
      <t>ゼイコ</t>
    </rPh>
    <rPh sb="2" eb="6">
      <t>キンガクケイサン</t>
    </rPh>
    <phoneticPr fontId="2"/>
  </si>
  <si>
    <t>項目入力</t>
    <rPh sb="0" eb="4">
      <t>コウモクニュウリョク</t>
    </rPh>
    <phoneticPr fontId="2"/>
  </si>
  <si>
    <t>青ハイライト部に項目名、金額（税抜）入力</t>
    <rPh sb="0" eb="1">
      <t>アオ</t>
    </rPh>
    <rPh sb="6" eb="7">
      <t>ブ</t>
    </rPh>
    <rPh sb="8" eb="11">
      <t>コウモクメイ</t>
    </rPh>
    <rPh sb="12" eb="14">
      <t>キンガク</t>
    </rPh>
    <rPh sb="15" eb="17">
      <t>ゼイヌキ</t>
    </rPh>
    <rPh sb="18" eb="20">
      <t>ニュウリョク</t>
    </rPh>
    <phoneticPr fontId="2"/>
  </si>
  <si>
    <t>旅費</t>
    <rPh sb="0" eb="2">
      <t>リョヒ</t>
    </rPh>
    <phoneticPr fontId="2"/>
  </si>
  <si>
    <t>未所有設備協力値引き</t>
    <rPh sb="0" eb="3">
      <t>ミショユウ</t>
    </rPh>
    <rPh sb="3" eb="5">
      <t>セツビ</t>
    </rPh>
    <rPh sb="5" eb="7">
      <t>キョウリョク</t>
    </rPh>
    <rPh sb="7" eb="9">
      <t>ネビ</t>
    </rPh>
    <phoneticPr fontId="2"/>
  </si>
  <si>
    <t>青ハイライト部に値引き（税抜）額入力</t>
    <rPh sb="0" eb="1">
      <t>アオ</t>
    </rPh>
    <rPh sb="6" eb="7">
      <t>ブ</t>
    </rPh>
    <rPh sb="8" eb="10">
      <t>ネビ</t>
    </rPh>
    <rPh sb="12" eb="14">
      <t>ゼイヌ</t>
    </rPh>
    <rPh sb="15" eb="16">
      <t>ガク</t>
    </rPh>
    <rPh sb="16" eb="18">
      <t>ニュウリョク</t>
    </rPh>
    <phoneticPr fontId="2"/>
  </si>
  <si>
    <t>出精値引き</t>
    <rPh sb="0" eb="4">
      <t>シュッセイネビ</t>
    </rPh>
    <phoneticPr fontId="2"/>
  </si>
  <si>
    <t>値引き項目入力</t>
    <rPh sb="0" eb="2">
      <t>ネビ</t>
    </rPh>
    <rPh sb="3" eb="5">
      <t>コウモク</t>
    </rPh>
    <rPh sb="5" eb="7">
      <t>ニュウリョク</t>
    </rPh>
    <phoneticPr fontId="2"/>
  </si>
  <si>
    <t>青ハイライト部に項目名、値引き（税抜）額入力</t>
    <rPh sb="0" eb="1">
      <t>アオ</t>
    </rPh>
    <rPh sb="6" eb="7">
      <t>ブ</t>
    </rPh>
    <rPh sb="8" eb="11">
      <t>コウモクメイ</t>
    </rPh>
    <rPh sb="12" eb="14">
      <t>ネビ</t>
    </rPh>
    <rPh sb="16" eb="18">
      <t>ゼイヌ</t>
    </rPh>
    <rPh sb="19" eb="20">
      <t>ガク</t>
    </rPh>
    <rPh sb="20" eb="22">
      <t>ニュウリョク</t>
    </rPh>
    <phoneticPr fontId="2"/>
  </si>
  <si>
    <t>4.1 主要寸法</t>
  </si>
  <si>
    <t>長さ、 幅、 サドル最大高さ</t>
  </si>
  <si>
    <t>3カ所測定分の手数料</t>
  </si>
  <si>
    <t>5.1 一般</t>
  </si>
  <si>
    <t>5.1.1 先鋭部</t>
  </si>
  <si>
    <t>5.1.2 突起物</t>
  </si>
  <si>
    <t>5.1.3 ケーブル</t>
  </si>
  <si>
    <t>インナーケーブルエンドキャップの離脱力</t>
  </si>
  <si>
    <t>ワイヤ1本あたりの手数料</t>
  </si>
  <si>
    <t>5.1.4 締結部品の安全性及び強度</t>
  </si>
  <si>
    <t>5.1.4.1 ねじの安全性</t>
  </si>
  <si>
    <t>1ヶ所あたりの手数料</t>
  </si>
  <si>
    <t>5.1.4.2 ねじの強度</t>
  </si>
  <si>
    <t>5.1.4.3 折り畳み機構</t>
  </si>
  <si>
    <t>1機構あたりの手数料</t>
  </si>
  <si>
    <t>5.1.4.3 多重機構</t>
  </si>
  <si>
    <t>5.1.6 合成樹脂製部品の低温衝撃強度</t>
  </si>
  <si>
    <t>a) 合成樹脂製ペダル体</t>
  </si>
  <si>
    <t>片側当たりの手数料</t>
  </si>
  <si>
    <t>b) 合成樹脂製サドル</t>
  </si>
  <si>
    <t>c) 合成樹脂製キャリア</t>
  </si>
  <si>
    <t>d) 合成樹脂製フロントバスケット</t>
  </si>
  <si>
    <t>e) 合成樹脂製泥除け</t>
  </si>
  <si>
    <t>d) 合成樹脂製ドレスガード</t>
  </si>
  <si>
    <t>d) 合成樹脂製チェーンケース</t>
  </si>
  <si>
    <t>5.2 制動装置</t>
  </si>
  <si>
    <t>別系統のブレーキ</t>
  </si>
  <si>
    <t>アスベスト含有</t>
  </si>
  <si>
    <t>5.2.2 手動ブレーキ</t>
  </si>
  <si>
    <t>a) ブレーキレバーの配置</t>
  </si>
  <si>
    <t>b) ブレーキレバーの開き</t>
  </si>
  <si>
    <t>c) ブレーキ及びケーブルの取付け</t>
  </si>
  <si>
    <t>ブレーキ片側あたりの手数料</t>
  </si>
  <si>
    <t>d) ブレーキ摩擦材の固定（ブレーキ揺動試験）</t>
  </si>
  <si>
    <t>e) ブレーキの調整機構（調整機構）</t>
  </si>
  <si>
    <t>e) ブレーキの調整機構（片当たり）</t>
  </si>
  <si>
    <t>e) ブレーキの調整機構（ロッド式ブレーキ）</t>
  </si>
  <si>
    <t>5.2.3 手動ブレーキの強度</t>
  </si>
  <si>
    <t>手動ブレーキの強度試験</t>
  </si>
  <si>
    <t>コースターブレーキハブの強度試験</t>
  </si>
  <si>
    <t>クランク逆転角度</t>
  </si>
  <si>
    <t>5.2.5 制動性能（走路）</t>
  </si>
  <si>
    <t>5.2.5.2 走路試験方法（両方、後のみ）乾燥時　附属書JA</t>
  </si>
  <si>
    <t>JIS D 9313-2:2026 附属書JA</t>
  </si>
  <si>
    <t>両方、または後のみ1条件あたりの手数料</t>
  </si>
  <si>
    <t>5.2.5.2 走路試験方法（両方、後のみ）水ぬれ時　附属書JA</t>
  </si>
  <si>
    <t>5.2.5.2 走路試験方法（両方、後のみ）乾燥時　</t>
  </si>
  <si>
    <t>両方、または後のみ1条件あたりの手数料　データロガー使用</t>
  </si>
  <si>
    <t>5.2.5.2 走路試験方法（両方、後のみ）水ぬれ時</t>
  </si>
  <si>
    <t>5.2.5.4 安全で円滑な停止特性</t>
  </si>
  <si>
    <t>上記試験(5.2.5.2)に含まれる</t>
  </si>
  <si>
    <t>5.2.5.5 水ぬれ時と乾燥時との制動性能の比率</t>
  </si>
  <si>
    <t>5.2.5 制動性能（試験機）</t>
  </si>
  <si>
    <t>5.2.5.3 試験機による試験方法（前のみ、後のみ）乾燥時</t>
  </si>
  <si>
    <t>手動ブレーキのブレーキ片側1レバーあたりの手数料</t>
  </si>
  <si>
    <t>5.2.5.3 試験機による試験方法（前のみ、後のみ）水ぬれ時</t>
  </si>
  <si>
    <t>5.2.5.4 直線性</t>
  </si>
  <si>
    <t>上記試験(5.2.5.3)に含まれる</t>
  </si>
  <si>
    <t>5.2.5.4 簡単な走路試験</t>
  </si>
  <si>
    <t>5.2.6 ブレーキの耐熱性</t>
  </si>
  <si>
    <t>5.2.6.3 要求事項</t>
  </si>
  <si>
    <t>1ブレーキ分あたりの加熱分＋加熱後の制動性能測定（乾燥、水濡れの最高操作力での測定）の手数料。加熱前の制動性能確認については含まない。</t>
  </si>
  <si>
    <t>5.2.5 制動性能</t>
  </si>
  <si>
    <t>5.2.5.4 安全で円滑な停止特性（コースタハブ直線性試験）</t>
  </si>
  <si>
    <t>5.3 操舵装置</t>
  </si>
  <si>
    <t>5.3.1 操だ（舵）安定性</t>
  </si>
  <si>
    <t>a) 不円滑及び著しいがたつきの有無</t>
  </si>
  <si>
    <t>b) 前輪分担荷重</t>
  </si>
  <si>
    <t>c) 左右操舵角度</t>
  </si>
  <si>
    <t>全幅、はめ合い限界標識、固定位置、垂直距離の4項目測定での手数料</t>
  </si>
  <si>
    <t>5.3.2.1 一般 e) 低温離脱力試験（グリップ、エンドキャップ）</t>
  </si>
  <si>
    <t>左右両側での手数料。片側のみでも同料金</t>
  </si>
  <si>
    <t>5.3.2.1 一般 e) 温水離脱力試験（グリップ）</t>
  </si>
  <si>
    <t>片側のみの料金　サンプルの調整（質量調整、長さ調整など）が必要な場合、別途労務費（試験前準備）を請求</t>
  </si>
  <si>
    <t>5.3.2.1 一般 f) アヘッド式</t>
  </si>
  <si>
    <t>5.3.2.2 a)ハンドルステムの片側曲げ強度</t>
  </si>
  <si>
    <t>5.3.2.2 b)ハンドルバー及びハンドルステムの片側曲げ強度</t>
  </si>
  <si>
    <t>5.3.2.3 ハンドルステムの前方曲げ強度</t>
  </si>
  <si>
    <t>第一段階または第二段階のみでも同料金</t>
  </si>
  <si>
    <t>5.3.2.4 ハンドルバーとハンドルステムとの固定強度</t>
  </si>
  <si>
    <t>5.3.2.5 ハンドルステムとフォークコラムとの固定強度</t>
  </si>
  <si>
    <t>5.3.2.6 バーエンドとハンドルバーとの固定強度</t>
  </si>
  <si>
    <t>5.3.2.7 エアロバーとハンドルバーとの固定強度</t>
  </si>
  <si>
    <t>5.3.2.8 ブレーキレバーの固定強度（ロッドブレーキ用のレバー付き形ハンドルのみ）</t>
  </si>
  <si>
    <t>レバー1ヶ所あたりの手数料</t>
  </si>
  <si>
    <t>5.3.2.9 ハンドルバー及びハンドルステムの疲労強度</t>
  </si>
  <si>
    <t>第一段階の逆相試験と第二段階の同相試験の両方での手数料。</t>
  </si>
  <si>
    <t>5.3.2.9 ハンドルバー及びハンドルステムの疲労強度　第一段階又は第二段階のみ</t>
  </si>
  <si>
    <t>5.3.2.9 ハンドルバー及びハンドルステムの疲労強度（CFRP製部品）　第一段階又は第二段階のみ</t>
  </si>
  <si>
    <t>5.4 車体部</t>
  </si>
  <si>
    <t>5.4.1 フレーム</t>
  </si>
  <si>
    <t>5.4.1.2 a)パイプ、ラグ、取付金具</t>
  </si>
  <si>
    <t>5.4.1.2 b)左右のリアエンド</t>
  </si>
  <si>
    <t>5.4.1.2 c)どろよけ、キャリパブレーキ取付穴</t>
  </si>
  <si>
    <t>5.4.1.2 d)ボトムブラケット右わん</t>
  </si>
  <si>
    <t>5.4.1.2 e)ボトムブラケット軸直角度</t>
  </si>
  <si>
    <t>5.4.1.2 f)シートポストの固定</t>
  </si>
  <si>
    <t>5.4.1.2 g)ヘッド部、ハンガー部のがたつき</t>
  </si>
  <si>
    <t>目視、触感による</t>
  </si>
  <si>
    <t>5.4.1.2 h)適切な表面処理</t>
  </si>
  <si>
    <t>5.4.1.6 フレームのペダル力による疲労強度（繊維強化樹脂製フレーム）</t>
  </si>
  <si>
    <t>5.4.1.7 フレームの水平力による疲労強度（繊維強化樹脂製フレーム）</t>
  </si>
  <si>
    <t>5.4.1.8 フレームの鉛直力による疲労強度（繊維強化樹脂製フレーム）</t>
  </si>
  <si>
    <t>5.4.1.9 リアブレーキ台座の強度</t>
  </si>
  <si>
    <t>5.4.2.2 構造 a) 接合部の接合</t>
  </si>
  <si>
    <t>5.4.2.2 構造 b) フォークコラムのハンドルはめ合い部</t>
  </si>
  <si>
    <t>5.4.2.2 構造 c) 下玉押しはめ合い部の偏心</t>
  </si>
  <si>
    <t>5.4.2.2 構造 d) キャリパブレーキ貫通穴</t>
  </si>
  <si>
    <t>5.4.2.2 構造 e) 左右のつめ</t>
  </si>
  <si>
    <t>5.4.2.2 構造 f) つめ溝底</t>
  </si>
  <si>
    <t>5.4.2.6 フロントフォークの衝撃強度 a) 金属製フロントフォーク　試験方法1</t>
  </si>
  <si>
    <t>5.4.2.6 フロントフォークの衝撃強度 a) 金属製フロントフォーク　試験方法2</t>
  </si>
  <si>
    <t>5.4.2.6 フロントフォークの衝撃強度 a) 金属製フロントフォーク　試験方法3</t>
  </si>
  <si>
    <t>5.4.2.6 フロントフォークの衝撃強度 b) 繊維強化樹脂製フロントフォーク　試験方法1</t>
  </si>
  <si>
    <t>5.4.2.7 フロントフォークの疲労強度（金属製）</t>
  </si>
  <si>
    <t>疲労試験と衝撃試験の両方での手数料</t>
  </si>
  <si>
    <t>5.4.2.7 フロントフォークの疲労強度（金属製）疲労試験のみ</t>
  </si>
  <si>
    <t>5.4.2.7 フロントフォークの疲労強度（繊維強化樹脂製）疲労試験のみ</t>
  </si>
  <si>
    <t>5.4.2.8 ハブブレーキ又はディスクブレーキ用フロントフォーク 5.4.2.8.1 ブレーキ台座の強度</t>
  </si>
  <si>
    <t>5.4.2.8 ハブブレーキ又はディスクブレーキ用フロントフォーク 5.4.2.8.2 ハブブレーキ用台座の疲労強度</t>
  </si>
  <si>
    <t>5.4.2.8 ハブブレーキ又はディスクブレーキ用フロントフォーク 5.4.2.8.3 ディスクブレーキ用ブレーキ台座の疲労強度（金属製）</t>
  </si>
  <si>
    <t>5.4.2.8 ハブブレーキ又はディスクブレーキ用フロントフォーク 5.4.2.8.3 ディスクブレーキ用ブレーキ台座の疲労強度（繊維強化樹脂製）</t>
  </si>
  <si>
    <t>車輪1本あたり、左右両側面での手数料</t>
  </si>
  <si>
    <t>車輪1本あたりの手数料</t>
  </si>
  <si>
    <t>5.5.1.3 車輪及びホイールアセンブリの強度 a) 横方向の強度</t>
  </si>
  <si>
    <t>5.5.1.4 車輪の保持 b) 前車輪の保持　1)二次的車輪保持具</t>
  </si>
  <si>
    <t>5.5.2 クイックリリース</t>
  </si>
  <si>
    <t>a)からe)の5項目での手数料　f)は5.5.1.4 a)、g)は5.5.1.4 b) 3)の手数料が別途必要</t>
  </si>
  <si>
    <t>a)からf)の6項目での手数料</t>
  </si>
  <si>
    <t>要相談</t>
  </si>
  <si>
    <t xml:space="preserve">車輪1本あたり、耐熱性試験のみの手数料 </t>
  </si>
  <si>
    <t>車輪1本あたり、衝撃試験のみの手数料</t>
  </si>
  <si>
    <t>a)b)c)d)ペダル踏面の構造、回転円滑</t>
  </si>
  <si>
    <t>片側での手数料</t>
  </si>
  <si>
    <t>両側での手数料</t>
  </si>
  <si>
    <t>a) ペダル接地角（サスペンション機構を装備している自転車の場合）</t>
  </si>
  <si>
    <t>水噴霧試験＋両側での手数料</t>
  </si>
  <si>
    <t>5.6.4.5 クランクアセンブリの疲労強度（繊維強化樹脂製クランクアーム）</t>
  </si>
  <si>
    <t>片側でも両側でも同料金</t>
  </si>
  <si>
    <t>a) チェーン　引張強さ</t>
  </si>
  <si>
    <t>a) チェーン　ピン抜け強さ</t>
  </si>
  <si>
    <t>a) チェーン　硬さ（HV、HRA）</t>
  </si>
  <si>
    <t>プーリー持ち込みが必要</t>
  </si>
  <si>
    <t>下方及び側方両方での手数料</t>
  </si>
  <si>
    <t>5.7.3.2.1 サドルの静的強度</t>
  </si>
  <si>
    <t>前端部及び後端部両方での手数料</t>
  </si>
  <si>
    <t>5.7.3.4.2 シートポストの疲労強度 第1段階（繊維強化樹脂製シートポスト）</t>
  </si>
  <si>
    <t>5.7.3.4.3  第2段階（曲げ試験）</t>
  </si>
  <si>
    <t>5.7.3.4.3  サスペンションシートポストの静荷重試験</t>
  </si>
  <si>
    <t>a) ワイヤ切断時への対処</t>
  </si>
  <si>
    <t>b) スポークプロテクタの装備</t>
  </si>
  <si>
    <t>5.8.3 前泥よけ</t>
  </si>
  <si>
    <t>接線方向の試験</t>
  </si>
  <si>
    <t>ステーなし前泥よけ及び車輪の回転妨害確認試験</t>
  </si>
  <si>
    <t>JIS D 9453</t>
  </si>
  <si>
    <t>操作、安定性</t>
  </si>
  <si>
    <t>静的強度　前後方向（ISO 11243:2023）</t>
  </si>
  <si>
    <t>5.10.2 リアキャリヤ及びフレームの取付け強度</t>
  </si>
  <si>
    <t>側方</t>
  </si>
  <si>
    <t>a) 前照灯の性能</t>
  </si>
  <si>
    <t>b) 尾灯の性能</t>
  </si>
  <si>
    <t>a) フロントリフレクター  1)有無、色</t>
  </si>
  <si>
    <t>a) フロントリフレクター  2)位置</t>
  </si>
  <si>
    <t>a) フロントリフレクター  3)反射体の装備</t>
  </si>
  <si>
    <t>b) リアリフレクター  1)有無、色</t>
  </si>
  <si>
    <t>b) リアリフレクター  2)位置</t>
  </si>
  <si>
    <t>b) リアリフレクター  3)光軸</t>
  </si>
  <si>
    <t>（サスペンション機構をもつ自転車）</t>
  </si>
  <si>
    <t>b) リアリフレクター  4)固定強度</t>
  </si>
  <si>
    <t>c) ペダルリフレクター  1)有無、色</t>
  </si>
  <si>
    <t>c) ペダルリフレクター  2)位置</t>
  </si>
  <si>
    <t>c) ペダルリフレクター  3)レンズ面</t>
  </si>
  <si>
    <t>d) サイドリフレクター  1)有無、色</t>
  </si>
  <si>
    <t>d) サイドリフレクター  2)位置、3)個数</t>
  </si>
  <si>
    <t>4)再帰性反射環装備時の注意事項</t>
  </si>
  <si>
    <t>ベル、ブザーの装備と取り付け位置</t>
  </si>
  <si>
    <t>a)シリンダ錠</t>
  </si>
  <si>
    <t>b)箱型錠</t>
  </si>
  <si>
    <t>a) めっき、塗装面
b) 仕上げ面
c) マーク類</t>
  </si>
  <si>
    <t>3項目での手数料</t>
  </si>
  <si>
    <t>8.2 リアキャリヤに関する表示</t>
  </si>
  <si>
    <t>添付カード</t>
  </si>
  <si>
    <t>非公表</t>
  </si>
  <si>
    <t>該当なし</t>
  </si>
  <si>
    <t>その他の自転車試験</t>
  </si>
  <si>
    <t>前のみ、または後のみ1条件あたりの手数料</t>
  </si>
  <si>
    <t>耐久性</t>
  </si>
  <si>
    <t>ダブルドラム試験</t>
  </si>
  <si>
    <t>JIS D 9313-1:2026 附属書A</t>
  </si>
  <si>
    <t>ドラム回転7万回または6時間あたりの手数料</t>
  </si>
  <si>
    <t>ダブルドラム試験（クランク駆動付加）</t>
  </si>
  <si>
    <t>ダブルドラム試験（ブレーキ操作付加）</t>
  </si>
  <si>
    <t>電動アシスト自転車（JIS D 9115）</t>
  </si>
  <si>
    <t>駆動補助力の比率</t>
  </si>
  <si>
    <t>JIS D 9115:2026 附属書B</t>
  </si>
  <si>
    <t>1車両1計測の手数料</t>
  </si>
  <si>
    <t>駆動補助力の比率 追加1計測</t>
  </si>
  <si>
    <t>上記に加え追加1計測あたりの手数料</t>
  </si>
  <si>
    <t>一充電当たりの走行距離の測定</t>
  </si>
  <si>
    <t>JIS D 9115:2026 附属書D</t>
  </si>
  <si>
    <t>一充電当たりの走行距離の測定 追加1計測</t>
  </si>
  <si>
    <t>試験機取付用ジグは依頼者準備</t>
  </si>
  <si>
    <t>一般用自転車</t>
  </si>
  <si>
    <t>フレームの耐振性試験</t>
  </si>
  <si>
    <t>フレームの耐振性試験（類形車）</t>
  </si>
  <si>
    <t>ブレーキワイヤの繰り返し強度試験</t>
  </si>
  <si>
    <t>ブレーキワイヤの引張強度試験</t>
  </si>
  <si>
    <t>幼児2人同乗用自転車</t>
  </si>
  <si>
    <t>走行時の振動</t>
  </si>
  <si>
    <t>駐輪時の安定性</t>
  </si>
  <si>
    <t>三輪四輪の制動性能（BAAでの確認要求事項）</t>
  </si>
  <si>
    <t>急制動時の旋回、左右車輪への制動装置装備</t>
  </si>
  <si>
    <t>ハンドルの剛性</t>
  </si>
  <si>
    <t>耐振性試験</t>
  </si>
  <si>
    <t>幼児用自転車</t>
  </si>
  <si>
    <t>手動ブレーキの制動力試験</t>
  </si>
  <si>
    <t>コースタハブの制動力試験</t>
  </si>
  <si>
    <t>補助車輪の寸法</t>
  </si>
  <si>
    <t>補助車輪の強度　垂直力</t>
  </si>
  <si>
    <t>両側での手数料、片側のみでも同料金</t>
  </si>
  <si>
    <t>補助車輪の強度　後方力</t>
  </si>
  <si>
    <t>BAA自転車安全基準</t>
  </si>
  <si>
    <t>ブレーキレバーの固定強度</t>
  </si>
  <si>
    <t>左右両方での手数料、片側のみでも同料金</t>
  </si>
  <si>
    <t>ブレーキレバーの転倒強度</t>
  </si>
  <si>
    <t>クランクの強度試験（追加35°）</t>
  </si>
  <si>
    <t>ペダル体の引き抜き強度</t>
  </si>
  <si>
    <t>前車輪異物挟み込み防護装置の大きさ</t>
  </si>
  <si>
    <t>クイックレバー、折りたたみ機構表示確認</t>
  </si>
  <si>
    <t>重要保安部品への表示確認</t>
  </si>
  <si>
    <t>1部品あたりの手数料</t>
  </si>
  <si>
    <t>車輪</t>
  </si>
  <si>
    <t>衝突試験（車輪のみ）</t>
  </si>
  <si>
    <t>1試験あたりの手数料</t>
  </si>
  <si>
    <t>衝突試験（車輪＋フレーム等）</t>
  </si>
  <si>
    <t>動画撮影</t>
  </si>
  <si>
    <t>衝突試験1回あたりのデータ提供</t>
  </si>
  <si>
    <t>車輪台上走行試験（または車輪の疲労試験）</t>
  </si>
  <si>
    <t>JIS D 9313-5:2026 附属書A</t>
  </si>
  <si>
    <t>基礎料金(500kmまで)またはJIS D 9313-5 附属書Aの場合は規定回数</t>
  </si>
  <si>
    <t>以降500km毎またはJIS D 9313-5 附属書Aの場合は規定回数毎の追加手数料</t>
  </si>
  <si>
    <t>一式（5本）あたりの手数料</t>
  </si>
  <si>
    <t>スポークの繰返し曲げ試験</t>
  </si>
  <si>
    <t>灯火装置</t>
  </si>
  <si>
    <t>ダイナモの運転特性</t>
  </si>
  <si>
    <t>自転車用幼児座席(SG基準)</t>
  </si>
  <si>
    <t>足乗せ斜め作動耐久試験</t>
  </si>
  <si>
    <t>静荷重試験（10項目）</t>
  </si>
  <si>
    <t>耐落下衝撃性試験（高温）</t>
  </si>
  <si>
    <t>耐落下衝撃性試験（低温）</t>
  </si>
  <si>
    <t>電動アシスト自転車その他</t>
  </si>
  <si>
    <t>想定される航続距離により所要時間が変わるため料金も変わります</t>
  </si>
  <si>
    <t>その他の試験</t>
  </si>
  <si>
    <t>動的応力測定</t>
  </si>
  <si>
    <t>ひずみゲージ貼り付け1点含む</t>
  </si>
  <si>
    <t>1点1試験あたりの手数料（ゲージ代含む）試験料金は別途</t>
  </si>
  <si>
    <t>ひずみゲージ貼り付け1点追加</t>
  </si>
  <si>
    <t>1点追加あたりの手数料（ゲージ代含む）</t>
  </si>
  <si>
    <t>応力測定などデータロガー使用のみ</t>
  </si>
  <si>
    <t>依頼者にてひずみゲージなど貼り付け</t>
  </si>
  <si>
    <t>1点1試験あたりの手数料　試験料金は別途</t>
  </si>
  <si>
    <t>測定1点追加</t>
  </si>
  <si>
    <t>1点追加あたりの手数料</t>
  </si>
  <si>
    <t>荷重落下衝撃試験</t>
  </si>
  <si>
    <t>1試料1時間あたりの手数料</t>
  </si>
  <si>
    <t>ロックウェル硬さ</t>
  </si>
  <si>
    <t>1点1試験あたりの手数料</t>
  </si>
  <si>
    <t>オートグラフ （通常）</t>
  </si>
  <si>
    <t>JIS規定相当の単純な圧縮引張、弾性域</t>
  </si>
  <si>
    <t>上記以外</t>
  </si>
  <si>
    <t>原因究明調査</t>
  </si>
  <si>
    <t>1試料1視野</t>
  </si>
  <si>
    <t>1試料追加1視野</t>
  </si>
  <si>
    <t>1試料あたりの手数料</t>
  </si>
  <si>
    <t>非破壊検査（超音波）</t>
  </si>
  <si>
    <t>1試験</t>
  </si>
  <si>
    <t>1箇所検査あたりの手数料</t>
  </si>
  <si>
    <t>1調査1式</t>
  </si>
  <si>
    <t>フレーム全体検査あたりの手数料</t>
  </si>
  <si>
    <t>超音波厚さ測定</t>
  </si>
  <si>
    <t>1試料1点</t>
  </si>
  <si>
    <t>EDX定性分析</t>
  </si>
  <si>
    <t>RoHS指定5元素</t>
  </si>
  <si>
    <t>1測定あたりの手数料</t>
  </si>
  <si>
    <t>玩具の安全性8元素</t>
  </si>
  <si>
    <t>設定値の確認</t>
  </si>
  <si>
    <t>1本あたりの手数料</t>
  </si>
  <si>
    <t>マイクロスコープによるマクロ観察</t>
  </si>
  <si>
    <t>（職員対応）</t>
  </si>
  <si>
    <t>30分あたりの手数料</t>
  </si>
  <si>
    <t>（依頼者のみでの対応）</t>
  </si>
  <si>
    <t>（撮影方法指導対応）</t>
  </si>
  <si>
    <t>3D形状測定（形状、うねり、粗さ）</t>
  </si>
  <si>
    <t>（XYZの3辺合計が150mm未満、それ以上は要相談）</t>
  </si>
  <si>
    <t>1サンプルあたりの手数料</t>
  </si>
  <si>
    <t>透明サンプル前処理</t>
  </si>
  <si>
    <t>シャーシダイナモメータ使用</t>
  </si>
  <si>
    <t>職員試験機操作</t>
  </si>
  <si>
    <t>1日あたりの手数料　設備貸与の同意書提出必要</t>
  </si>
  <si>
    <t>依頼者試験機操作</t>
  </si>
  <si>
    <t>試験機使用</t>
  </si>
  <si>
    <t>傾斜台ほか一部の試験機貸出使用（貸出可能試験機については要問合）</t>
  </si>
  <si>
    <t>1時間あたりの手数料、別途職員立会料金が必要な試験機あり</t>
  </si>
  <si>
    <t>疲労試験追加10万回</t>
  </si>
  <si>
    <t>上限は規定回数の10倍まで</t>
  </si>
  <si>
    <t>疲労試験追加５万回</t>
  </si>
  <si>
    <t>疲労試験追加2万回</t>
  </si>
  <si>
    <t>疲労試験追加1万回</t>
  </si>
  <si>
    <t>電動キックボード(EN 17128:2020)
※試験条件が不明確な点多く、要協議</t>
  </si>
  <si>
    <t>7.1.2 駆動出力管理</t>
  </si>
  <si>
    <t>電動アシスト自転車用シャーシダイナモメータにて測定</t>
  </si>
  <si>
    <t>8.2.2 パワーアシスト時の最高速度</t>
  </si>
  <si>
    <t>12.2.1.2 静荷重試験－デッキ／フレーム</t>
  </si>
  <si>
    <t>12.2.2.1 ハンドルバー及びステアリングコラム－曲げ試験（後方、前方、上方）</t>
  </si>
  <si>
    <t>各試験あたりの手数料</t>
  </si>
  <si>
    <t>12.2.2.2 ハンドルバー及びステアリングコラム－垂直荷重試験</t>
  </si>
  <si>
    <t>12.2.2.3 ハンドルバー及びステアリングコラム－トルク試験</t>
  </si>
  <si>
    <t>12.2.2.4 ハンドルバーグリップ及びプラグ</t>
  </si>
  <si>
    <t>12.3.2 前方衝撃耐性試験</t>
  </si>
  <si>
    <t>12.4.3 疲労試験（動的）</t>
  </si>
  <si>
    <t>15.4.2 制動性能</t>
  </si>
  <si>
    <t>乾燥試験の手数料　水ぬれ試験については要相談</t>
  </si>
  <si>
    <t>労務費（試験前準備）</t>
  </si>
  <si>
    <t>労務費（試験後整理）</t>
  </si>
  <si>
    <t>30分未満の試験立会は無料、30分経過以降手数料発生</t>
  </si>
  <si>
    <t>以降1ページあたりの手数料</t>
  </si>
  <si>
    <t>1日あたりの手数料/旅費は別途請求</t>
  </si>
  <si>
    <t>見積番号入力（下3桁）</t>
    <rPh sb="0" eb="2">
      <t>ミツ</t>
    </rPh>
    <rPh sb="2" eb="6">
      <t>バンゴウニュウリョク</t>
    </rPh>
    <rPh sb="7" eb="8">
      <t>シタ</t>
    </rPh>
    <rPh sb="9" eb="10">
      <t>ケタ</t>
    </rPh>
    <phoneticPr fontId="2"/>
  </si>
  <si>
    <t>見積№</t>
    <rPh sb="0" eb="2">
      <t>ミツモリ</t>
    </rPh>
    <phoneticPr fontId="2"/>
  </si>
  <si>
    <t>会社名</t>
    <rPh sb="0" eb="3">
      <t>カイシャメイ</t>
    </rPh>
    <phoneticPr fontId="2"/>
  </si>
  <si>
    <t>****</t>
    <phoneticPr fontId="2"/>
  </si>
  <si>
    <t>日付（空欄の場合は今日の日付が入ります）</t>
    <rPh sb="0" eb="2">
      <t>ヒヅケ</t>
    </rPh>
    <rPh sb="3" eb="5">
      <t>クウラン</t>
    </rPh>
    <rPh sb="6" eb="8">
      <t>バアイ</t>
    </rPh>
    <rPh sb="9" eb="11">
      <t>キョウ</t>
    </rPh>
    <rPh sb="12" eb="14">
      <t>ヒヅケ</t>
    </rPh>
    <rPh sb="15" eb="16">
      <t>ハイ</t>
    </rPh>
    <phoneticPr fontId="2"/>
  </si>
  <si>
    <t>技　術　研　究　所</t>
  </si>
  <si>
    <t>見　　積　　書</t>
  </si>
  <si>
    <t>下記のとおりお見積り申し上げます。</t>
  </si>
  <si>
    <t>記</t>
  </si>
  <si>
    <t>番号検索用キーワード</t>
    <rPh sb="0" eb="2">
      <t>バンゴウ</t>
    </rPh>
    <rPh sb="2" eb="4">
      <t>ケンサク</t>
    </rPh>
    <rPh sb="4" eb="5">
      <t>ヨウ</t>
    </rPh>
    <phoneticPr fontId="2"/>
  </si>
  <si>
    <t>No.</t>
    <phoneticPr fontId="2"/>
  </si>
  <si>
    <t xml:space="preserve"> 項　  　目</t>
  </si>
  <si>
    <t>数 量</t>
    <phoneticPr fontId="2"/>
  </si>
  <si>
    <t>単  価</t>
    <phoneticPr fontId="2"/>
  </si>
  <si>
    <t>金  額</t>
    <phoneticPr fontId="2"/>
  </si>
  <si>
    <t>番号</t>
    <rPh sb="0" eb="2">
      <t>バンゴウ</t>
    </rPh>
    <phoneticPr fontId="14"/>
  </si>
  <si>
    <t>以下の行で検索結果が出ます</t>
    <rPh sb="0" eb="2">
      <t>イカ</t>
    </rPh>
    <rPh sb="3" eb="4">
      <t>ギョウ</t>
    </rPh>
    <rPh sb="5" eb="7">
      <t>ケンサク</t>
    </rPh>
    <rPh sb="7" eb="9">
      <t>ケッカ</t>
    </rPh>
    <rPh sb="10" eb="11">
      <t>デ</t>
    </rPh>
    <phoneticPr fontId="2"/>
  </si>
  <si>
    <t>合 計</t>
    <rPh sb="0" eb="1">
      <t>ア</t>
    </rPh>
    <rPh sb="2" eb="3">
      <t>ケイ</t>
    </rPh>
    <phoneticPr fontId="2"/>
  </si>
  <si>
    <t>有効期限：発行日から6か月以内</t>
    <rPh sb="0" eb="4">
      <t>ユウコウキゲン</t>
    </rPh>
    <rPh sb="5" eb="8">
      <t>ハッコウビ</t>
    </rPh>
    <rPh sb="12" eb="13">
      <t>ゲツ</t>
    </rPh>
    <rPh sb="13" eb="15">
      <t>イナイ</t>
    </rPh>
    <phoneticPr fontId="2"/>
  </si>
  <si>
    <t>（備考）</t>
    <rPh sb="1" eb="3">
      <t>ビコウ</t>
    </rPh>
    <phoneticPr fontId="2"/>
  </si>
  <si>
    <r>
      <t>・消費税</t>
    </r>
    <r>
      <rPr>
        <sz val="10"/>
        <color theme="1"/>
        <rFont val="Century"/>
        <family val="1"/>
      </rPr>
      <t>10</t>
    </r>
    <r>
      <rPr>
        <sz val="10"/>
        <color theme="1"/>
        <rFont val="ＭＳ 明朝"/>
        <family val="1"/>
        <charset val="128"/>
      </rPr>
      <t> </t>
    </r>
    <r>
      <rPr>
        <sz val="10"/>
        <color theme="1"/>
        <rFont val="Century"/>
        <family val="1"/>
      </rPr>
      <t>%</t>
    </r>
    <r>
      <rPr>
        <sz val="10"/>
        <color theme="1"/>
        <rFont val="ＭＳ 明朝"/>
        <family val="1"/>
        <charset val="128"/>
      </rPr>
      <t>を含む</t>
    </r>
    <phoneticPr fontId="2"/>
  </si>
  <si>
    <t>・供試品の送料は貴社負担となります。</t>
    <phoneticPr fontId="2"/>
  </si>
  <si>
    <t>以　　上　</t>
  </si>
  <si>
    <t>試 験 完 了 シ ー ト</t>
    <phoneticPr fontId="2"/>
  </si>
  <si>
    <t>受託No</t>
    <rPh sb="0" eb="2">
      <t>ジュタク</t>
    </rPh>
    <phoneticPr fontId="2"/>
  </si>
  <si>
    <t>受託
 Ｎｏ．</t>
    <rPh sb="0" eb="7">
      <t>ジュタク</t>
    </rPh>
    <phoneticPr fontId="2"/>
  </si>
  <si>
    <t>研究開発部</t>
    <rPh sb="0" eb="2">
      <t>ケンキュウ</t>
    </rPh>
    <rPh sb="2" eb="4">
      <t>カイハツ</t>
    </rPh>
    <rPh sb="4" eb="5">
      <t>ブ</t>
    </rPh>
    <phoneticPr fontId="2"/>
  </si>
  <si>
    <t>管理部</t>
    <rPh sb="0" eb="2">
      <t>カンリ</t>
    </rPh>
    <phoneticPr fontId="2"/>
  </si>
  <si>
    <t>2026***-A</t>
    <phoneticPr fontId="2"/>
  </si>
  <si>
    <t>担当者</t>
    <rPh sb="0" eb="2">
      <t>タントウ</t>
    </rPh>
    <rPh sb="2" eb="3">
      <t>シャ</t>
    </rPh>
    <phoneticPr fontId="2"/>
  </si>
  <si>
    <t>依頼者名</t>
    <rPh sb="0" eb="3">
      <t>イライシャ</t>
    </rPh>
    <rPh sb="3" eb="4">
      <t>メイ</t>
    </rPh>
    <phoneticPr fontId="2"/>
  </si>
  <si>
    <t>株式会社****</t>
    <rPh sb="0" eb="4">
      <t>カブシキガイシャ</t>
    </rPh>
    <phoneticPr fontId="2"/>
  </si>
  <si>
    <t>***の試験</t>
    <rPh sb="4" eb="6">
      <t>シケン</t>
    </rPh>
    <phoneticPr fontId="2"/>
  </si>
  <si>
    <t>金 額（税抜）</t>
    <rPh sb="4" eb="6">
      <t>ゼイヌ</t>
    </rPh>
    <phoneticPr fontId="2"/>
  </si>
  <si>
    <t>税別合計</t>
    <rPh sb="0" eb="1">
      <t>ゼイ</t>
    </rPh>
    <rPh sb="1" eb="2">
      <t>ベツ</t>
    </rPh>
    <rPh sb="2" eb="4">
      <t>ゴウケイ</t>
    </rPh>
    <phoneticPr fontId="2"/>
  </si>
  <si>
    <t>その他
記入欄</t>
    <phoneticPr fontId="2"/>
  </si>
  <si>
    <t>請求書送付　　：□担当者　　□管理部</t>
    <rPh sb="0" eb="3">
      <t>セイキュウショ</t>
    </rPh>
    <rPh sb="3" eb="5">
      <t>ソウフ</t>
    </rPh>
    <rPh sb="9" eb="12">
      <t>タントウシャ</t>
    </rPh>
    <rPh sb="15" eb="18">
      <t>カンリブ</t>
    </rPh>
    <phoneticPr fontId="2"/>
  </si>
  <si>
    <t>業者名</t>
    <rPh sb="0" eb="2">
      <t>ギョウシャ</t>
    </rPh>
    <rPh sb="2" eb="3">
      <t>メイ</t>
    </rPh>
    <phoneticPr fontId="2"/>
  </si>
  <si>
    <t>佐川</t>
    <rPh sb="0" eb="2">
      <t>サガワ</t>
    </rPh>
    <phoneticPr fontId="2"/>
  </si>
  <si>
    <t>個数</t>
    <rPh sb="0" eb="2">
      <t>コスウ</t>
    </rPh>
    <phoneticPr fontId="2"/>
  </si>
  <si>
    <t>シャーシ</t>
    <phoneticPr fontId="2"/>
  </si>
  <si>
    <t>9301</t>
    <phoneticPr fontId="2"/>
  </si>
  <si>
    <t>2026/6/4_ver2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</si>
</sst>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176" formatCode="&quot;（&quot;@&quot;）&quot;"/>
    <numFmt numFmtId="177" formatCode="&quot;¥&quot;#,##0_);[Red]\(&quot;¥&quot;#,##0\)"/>
    <numFmt numFmtId="178" formatCode="yyyy&quot;年&quot;m&quot;月&quot;d&quot;日&quot;;@"/>
    <numFmt numFmtId="179" formatCode="0_ "/>
    <numFmt numFmtId="180" formatCode="[DBNum3][$-411]0"/>
    <numFmt numFmtId="181" formatCode="[DBNum3]yyyy&quot;年&quot;m&quot;月&quot;d&quot;日&quot;"/>
    <numFmt numFmtId="182" formatCode="@&quot;　御中&quot;"/>
    <numFmt numFmtId="183" formatCode="#,##0_ "/>
    <numFmt numFmtId="184" formatCode="&quot;¥&quot;\ #,##0;&quot;¥&quot;\-#,##0"/>
  </numFmts>
  <fonts count="80" x14ac:knownFonts="1">
    <font>
      <sz val="10"/>
      <name val="ＭＳ Ｐゴシック"/>
      <family val="3"/>
      <charset val="128"/>
    </font>
    <font>
      <sz val="11"/>
      <color theme="1"/>
      <name val="ＭＳ Ｐゴシック"/>
      <family val="2"/>
      <charset val="128"/>
      <scheme val="minor"/>
    </font>
    <font>
      <sz val="6"/>
      <name val="ＭＳ Ｐゴシック"/>
      <family val="3"/>
      <charset val="128"/>
    </font>
    <font>
      <sz val="11"/>
      <name val="ＭＳ 明朝"/>
      <family val="1"/>
      <charset val="128"/>
    </font>
    <font>
      <u/>
      <sz val="10"/>
      <color indexed="12"/>
      <name val="ＭＳ Ｐゴシック"/>
      <family val="3"/>
      <charset val="128"/>
    </font>
    <font>
      <sz val="11"/>
      <name val="ＭＳ ゴシック"/>
      <family val="3"/>
      <charset val="128"/>
    </font>
    <font>
      <sz val="10"/>
      <name val="ＭＳ ゴシック"/>
      <family val="3"/>
      <charset val="128"/>
    </font>
    <font>
      <sz val="18"/>
      <name val="ＭＳ ゴシック"/>
      <family val="3"/>
      <charset val="128"/>
    </font>
    <font>
      <sz val="10"/>
      <name val="ＭＳ Ｐゴシック"/>
      <family val="3"/>
      <charset val="128"/>
    </font>
    <font>
      <sz val="10"/>
      <name val="ＭＳ 明朝"/>
      <family val="1"/>
      <charset val="128"/>
    </font>
    <font>
      <sz val="16"/>
      <color indexed="8"/>
      <name val="ＭＳ ゴシック"/>
      <family val="3"/>
      <charset val="128"/>
    </font>
    <font>
      <sz val="16"/>
      <color indexed="8"/>
      <name val="ＭＳ Ｐゴシック"/>
      <family val="3"/>
      <charset val="128"/>
    </font>
    <font>
      <sz val="8"/>
      <name val="ＭＳ 明朝"/>
      <family val="1"/>
      <charset val="128"/>
    </font>
    <font>
      <sz val="12"/>
      <name val="ＭＳ ゴシック"/>
      <family val="3"/>
      <charset val="128"/>
    </font>
    <font>
      <sz val="11"/>
      <name val="ＭＳ Ｐゴシック"/>
      <family val="3"/>
      <charset val="128"/>
    </font>
    <font>
      <u/>
      <sz val="8"/>
      <color indexed="10"/>
      <name val="ＭＳ 明朝"/>
      <family val="1"/>
      <charset val="128"/>
    </font>
    <font>
      <sz val="9"/>
      <color theme="1"/>
      <name val="ＭＳ 明朝"/>
      <family val="1"/>
      <charset val="128"/>
    </font>
    <font>
      <sz val="11"/>
      <color theme="1"/>
      <name val="ＭＳ 明朝"/>
      <family val="1"/>
      <charset val="128"/>
    </font>
    <font>
      <sz val="11"/>
      <color rgb="FFFF0000"/>
      <name val="ＭＳ 明朝"/>
      <family val="1"/>
      <charset val="128"/>
    </font>
    <font>
      <sz val="11"/>
      <color rgb="FFFF0000"/>
      <name val="ＭＳ Ｐゴシック"/>
      <family val="3"/>
      <charset val="128"/>
    </font>
    <font>
      <sz val="10"/>
      <color rgb="FFFF0000"/>
      <name val="ＭＳ Ｐゴシック"/>
      <family val="3"/>
      <charset val="128"/>
    </font>
    <font>
      <sz val="16"/>
      <color rgb="FFFF0000"/>
      <name val="ＭＳ ゴシック"/>
      <family val="3"/>
      <charset val="128"/>
    </font>
    <font>
      <sz val="16"/>
      <color rgb="FFFF0000"/>
      <name val="ＭＳ Ｐゴシック"/>
      <family val="3"/>
      <charset val="128"/>
    </font>
    <font>
      <sz val="10"/>
      <color rgb="FFFF0000"/>
      <name val="ＭＳ 明朝"/>
      <family val="1"/>
      <charset val="128"/>
    </font>
    <font>
      <u/>
      <sz val="10"/>
      <color rgb="FFFF0000"/>
      <name val="ＭＳ Ｐゴシック"/>
      <family val="3"/>
      <charset val="128"/>
    </font>
    <font>
      <b/>
      <sz val="14"/>
      <name val="HG正楷書体-PRO"/>
      <family val="4"/>
      <charset val="128"/>
    </font>
    <font>
      <b/>
      <sz val="14"/>
      <name val="ＭＳ Ｐゴシック"/>
      <family val="3"/>
      <charset val="128"/>
    </font>
    <font>
      <sz val="10"/>
      <name val="ＭＳ Ｐ明朝"/>
      <family val="1"/>
      <charset val="128"/>
    </font>
    <font>
      <sz val="10.5"/>
      <name val="ＭＳ Ｐ明朝"/>
      <family val="1"/>
      <charset val="128"/>
    </font>
    <font>
      <sz val="10.5"/>
      <name val="ＭＳ Ｐゴシック"/>
      <family val="3"/>
      <charset val="128"/>
    </font>
    <font>
      <sz val="11"/>
      <name val="HGPｺﾞｼｯｸE"/>
      <family val="3"/>
      <charset val="128"/>
    </font>
    <font>
      <sz val="6"/>
      <color theme="1" tint="0.499984740745262"/>
      <name val="ＭＳ ゴシック"/>
      <family val="3"/>
      <charset val="128"/>
    </font>
    <font>
      <sz val="8.5"/>
      <color theme="1"/>
      <name val="ＭＳ 明朝"/>
      <family val="1"/>
      <charset val="128"/>
    </font>
    <font>
      <sz val="8"/>
      <color rgb="FFFF0000"/>
      <name val="ＭＳ 明朝"/>
      <family val="1"/>
      <charset val="128"/>
    </font>
    <font>
      <sz val="5"/>
      <color rgb="FFFF0000"/>
      <name val="ＭＳ 明朝"/>
      <family val="1"/>
      <charset val="128"/>
    </font>
    <font>
      <sz val="8"/>
      <color rgb="FFFF0000"/>
      <name val="ＭＳ Ｐゴシック"/>
      <family val="3"/>
      <charset val="128"/>
    </font>
    <font>
      <sz val="18"/>
      <color rgb="FFFF0000"/>
      <name val="ＭＳ ゴシック"/>
      <family val="3"/>
      <charset val="128"/>
    </font>
    <font>
      <sz val="9"/>
      <name val="ＭＳ Ｐゴシック"/>
      <family val="3"/>
      <charset val="128"/>
    </font>
    <font>
      <sz val="8.5"/>
      <name val="ＭＳ 明朝"/>
      <family val="1"/>
      <charset val="128"/>
    </font>
    <font>
      <sz val="6"/>
      <name val="ＭＳ ゴシック"/>
      <family val="3"/>
      <charset val="128"/>
    </font>
    <font>
      <sz val="14"/>
      <name val="ＭＳ ゴシック"/>
      <family val="3"/>
      <charset val="128"/>
    </font>
    <font>
      <sz val="14"/>
      <name val="ＭＳ 明朝"/>
      <family val="1"/>
      <charset val="128"/>
    </font>
    <font>
      <sz val="10"/>
      <name val="ＭＳ ゴシック"/>
      <family val="2"/>
      <charset val="128"/>
    </font>
    <font>
      <sz val="9"/>
      <name val="ＭＳ ゴシック"/>
      <family val="3"/>
      <charset val="128"/>
    </font>
    <font>
      <sz val="14"/>
      <color theme="0"/>
      <name val="ＭＳ 明朝"/>
      <family val="1"/>
      <charset val="128"/>
    </font>
    <font>
      <sz val="11"/>
      <color theme="0"/>
      <name val="ＭＳ 明朝"/>
      <family val="1"/>
      <charset val="128"/>
    </font>
    <font>
      <sz val="10"/>
      <color theme="0"/>
      <name val="ＭＳ 明朝"/>
      <family val="1"/>
      <charset val="128"/>
    </font>
    <font>
      <sz val="16"/>
      <color theme="0"/>
      <name val="ＭＳ 明朝"/>
      <family val="1"/>
      <charset val="128"/>
    </font>
    <font>
      <b/>
      <sz val="11"/>
      <name val="ＭＳ ゴシック"/>
      <family val="3"/>
      <charset val="128"/>
    </font>
    <font>
      <sz val="14"/>
      <name val="ＭＳ Ｐゴシック"/>
      <family val="3"/>
      <charset val="128"/>
    </font>
    <font>
      <sz val="6"/>
      <name val="ＭＳ Ｐゴシック"/>
      <family val="2"/>
      <charset val="128"/>
      <scheme val="minor"/>
    </font>
    <font>
      <sz val="11"/>
      <color theme="1"/>
      <name val="ＭＳ Ｐゴシック"/>
      <family val="3"/>
      <charset val="128"/>
      <scheme val="minor"/>
    </font>
    <font>
      <sz val="10"/>
      <name val="ＭＳ Ｐゴシック"/>
      <family val="3"/>
      <charset val="128"/>
      <scheme val="minor"/>
    </font>
    <font>
      <sz val="11"/>
      <name val="ＭＳ Ｐゴシック"/>
      <family val="3"/>
      <charset val="128"/>
      <scheme val="minor"/>
    </font>
    <font>
      <b/>
      <sz val="12"/>
      <name val="ＭＳ Ｐゴシック"/>
      <family val="3"/>
      <charset val="128"/>
      <scheme val="minor"/>
    </font>
    <font>
      <sz val="8"/>
      <name val="ＭＳ Ｐゴシック"/>
      <family val="3"/>
      <charset val="128"/>
    </font>
    <font>
      <sz val="16"/>
      <name val="ＭＳ 明朝"/>
      <family val="1"/>
      <charset val="128"/>
    </font>
    <font>
      <b/>
      <sz val="16"/>
      <color theme="1"/>
      <name val="ＭＳ 明朝"/>
      <family val="1"/>
      <charset val="128"/>
    </font>
    <font>
      <b/>
      <u/>
      <sz val="16"/>
      <color theme="1"/>
      <name val="ＭＳ 明朝"/>
      <family val="1"/>
      <charset val="128"/>
    </font>
    <font>
      <sz val="10.5"/>
      <color theme="1"/>
      <name val="ＭＳ 明朝"/>
      <family val="1"/>
      <charset val="128"/>
    </font>
    <font>
      <u/>
      <sz val="10.5"/>
      <color theme="1"/>
      <name val="ＭＳ 明朝"/>
      <family val="1"/>
      <charset val="128"/>
    </font>
    <font>
      <sz val="10.5"/>
      <color theme="1"/>
      <name val="Century"/>
      <family val="1"/>
    </font>
    <font>
      <sz val="10.5"/>
      <color theme="1"/>
      <name val="ＭＳ Ｐゴシック"/>
      <family val="3"/>
      <charset val="128"/>
    </font>
    <font>
      <sz val="10"/>
      <color theme="1"/>
      <name val="ＭＳ 明朝"/>
      <family val="1"/>
      <charset val="128"/>
    </font>
    <font>
      <b/>
      <sz val="20"/>
      <color theme="1"/>
      <name val="ＭＳ 明朝"/>
      <family val="1"/>
      <charset val="128"/>
    </font>
    <font>
      <b/>
      <sz val="10"/>
      <color theme="1"/>
      <name val="ＭＳ 明朝"/>
      <family val="1"/>
      <charset val="128"/>
    </font>
    <font>
      <b/>
      <sz val="7"/>
      <color theme="1"/>
      <name val="Times New Roman"/>
      <family val="1"/>
    </font>
    <font>
      <sz val="7"/>
      <color theme="1"/>
      <name val="Times New Roman"/>
      <family val="1"/>
    </font>
    <font>
      <u/>
      <sz val="10"/>
      <color theme="1"/>
      <name val="ＭＳ 明朝"/>
      <family val="1"/>
      <charset val="128"/>
    </font>
    <font>
      <b/>
      <u/>
      <sz val="20"/>
      <color theme="1"/>
      <name val="ＭＳ 明朝"/>
      <family val="1"/>
      <charset val="128"/>
    </font>
    <font>
      <sz val="16"/>
      <name val="ＭＳ ゴシック"/>
      <family val="3"/>
      <charset val="128"/>
    </font>
    <font>
      <sz val="10"/>
      <color theme="1"/>
      <name val="ＭＳ Ｐゴシック"/>
      <family val="3"/>
      <charset val="128"/>
    </font>
    <font>
      <sz val="12"/>
      <name val="ＭＳ 明朝"/>
      <family val="1"/>
      <charset val="128"/>
    </font>
    <font>
      <sz val="12"/>
      <color theme="1"/>
      <name val="ＭＳ 明朝"/>
      <family val="1"/>
      <charset val="128"/>
    </font>
    <font>
      <sz val="12"/>
      <color theme="1"/>
      <name val="Century"/>
      <family val="1"/>
    </font>
    <font>
      <u/>
      <sz val="16"/>
      <color theme="1"/>
      <name val="ＭＳ 明朝"/>
      <family val="1"/>
      <charset val="128"/>
    </font>
    <font>
      <u/>
      <sz val="10"/>
      <color theme="1"/>
      <name val="ＭＳ Ｐゴシック"/>
      <family val="3"/>
      <charset val="128"/>
    </font>
    <font>
      <sz val="11"/>
      <name val="ＭＳ Ｐ明朝"/>
      <family val="1"/>
      <charset val="128"/>
    </font>
    <font>
      <sz val="10"/>
      <color theme="1"/>
      <name val="Century"/>
      <family val="1"/>
    </font>
    <font>
      <sz val="10"/>
      <color theme="0"/>
      <name val="ＭＳ Ｐゴシック"/>
      <family val="3"/>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s>
  <borders count="121">
    <border>
      <left/>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ck">
        <color indexed="64"/>
      </left>
      <right style="thin">
        <color indexed="64"/>
      </right>
      <top style="thick">
        <color indexed="64"/>
      </top>
      <bottom style="thin">
        <color indexed="64"/>
      </bottom>
      <diagonal/>
    </border>
    <border>
      <left style="thick">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thick">
        <color indexed="64"/>
      </left>
      <right style="thin">
        <color indexed="64"/>
      </right>
      <top/>
      <bottom/>
      <diagonal/>
    </border>
    <border>
      <left style="thin">
        <color indexed="64"/>
      </left>
      <right style="hair">
        <color indexed="64"/>
      </right>
      <top style="hair">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style="thick">
        <color indexed="64"/>
      </left>
      <right style="thin">
        <color indexed="64"/>
      </right>
      <top style="thin">
        <color indexed="64"/>
      </top>
      <bottom/>
      <diagonal/>
    </border>
    <border>
      <left style="hair">
        <color indexed="64"/>
      </left>
      <right style="thick">
        <color indexed="64"/>
      </right>
      <top style="thin">
        <color indexed="64"/>
      </top>
      <bottom style="hair">
        <color indexed="64"/>
      </bottom>
      <diagonal/>
    </border>
    <border>
      <left style="hair">
        <color indexed="64"/>
      </left>
      <right style="thick">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ck">
        <color indexed="64"/>
      </right>
      <top style="hair">
        <color indexed="64"/>
      </top>
      <bottom style="thin">
        <color indexed="64"/>
      </bottom>
      <diagonal/>
    </border>
    <border>
      <left/>
      <right/>
      <top style="hair">
        <color indexed="64"/>
      </top>
      <bottom/>
      <diagonal/>
    </border>
    <border>
      <left style="thick">
        <color indexed="64"/>
      </left>
      <right style="thin">
        <color indexed="64"/>
      </right>
      <top/>
      <bottom style="thick">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indexed="64"/>
      </bottom>
      <diagonal/>
    </border>
    <border>
      <left/>
      <right style="thick">
        <color indexed="64"/>
      </right>
      <top/>
      <bottom style="thick">
        <color indexed="64"/>
      </bottom>
      <diagonal/>
    </border>
    <border>
      <left/>
      <right style="thick">
        <color indexed="64"/>
      </right>
      <top/>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ck">
        <color indexed="64"/>
      </right>
      <top style="hair">
        <color indexed="64"/>
      </top>
      <bottom/>
      <diagonal/>
    </border>
    <border>
      <left/>
      <right/>
      <top style="thin">
        <color indexed="64"/>
      </top>
      <bottom style="hair">
        <color indexed="64"/>
      </bottom>
      <diagonal/>
    </border>
    <border>
      <left/>
      <right style="thick">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ck">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ck">
        <color indexed="64"/>
      </right>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hair">
        <color indexed="64"/>
      </left>
      <right/>
      <top style="hair">
        <color indexed="64"/>
      </top>
      <bottom style="thick">
        <color indexed="64"/>
      </bottom>
      <diagonal/>
    </border>
    <border>
      <left/>
      <right style="hair">
        <color indexed="64"/>
      </right>
      <top style="hair">
        <color indexed="64"/>
      </top>
      <bottom style="thick">
        <color indexed="64"/>
      </bottom>
      <diagonal/>
    </border>
    <border>
      <left style="hair">
        <color auto="1"/>
      </left>
      <right/>
      <top style="hair">
        <color auto="1"/>
      </top>
      <bottom/>
      <diagonal/>
    </border>
    <border>
      <left style="hair">
        <color indexed="64"/>
      </left>
      <right style="hair">
        <color indexed="64"/>
      </right>
      <top style="hair">
        <color indexed="64"/>
      </top>
      <bottom/>
      <diagonal/>
    </border>
    <border>
      <left style="hair">
        <color indexed="64"/>
      </left>
      <right/>
      <top/>
      <bottom/>
      <diagonal/>
    </border>
    <border>
      <left style="hair">
        <color indexed="64"/>
      </left>
      <right style="hair">
        <color indexed="64"/>
      </right>
      <top/>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thick">
        <color indexed="64"/>
      </bottom>
      <diagonal/>
    </border>
    <border>
      <left/>
      <right style="thick">
        <color indexed="64"/>
      </right>
      <top style="thin">
        <color indexed="64"/>
      </top>
      <bottom/>
      <diagonal/>
    </border>
    <border>
      <left/>
      <right/>
      <top/>
      <bottom style="hair">
        <color indexed="64"/>
      </bottom>
      <diagonal/>
    </border>
    <border>
      <left/>
      <right style="thin">
        <color indexed="64"/>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style="thin">
        <color indexed="64"/>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right/>
      <top/>
      <bottom style="medium">
        <color indexed="64"/>
      </bottom>
      <diagonal/>
    </border>
    <border>
      <left/>
      <right style="thin">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right/>
      <top style="medium">
        <color indexed="64"/>
      </top>
      <bottom/>
      <diagonal/>
    </border>
    <border>
      <left/>
      <right style="hair">
        <color indexed="64"/>
      </right>
      <top style="medium">
        <color indexed="64"/>
      </top>
      <bottom/>
      <diagonal/>
    </border>
    <border>
      <left/>
      <right style="hair">
        <color indexed="64"/>
      </right>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right style="medium">
        <color indexed="64"/>
      </right>
      <top/>
      <bottom/>
      <diagonal/>
    </border>
    <border>
      <left/>
      <right style="thin">
        <color indexed="64"/>
      </right>
      <top style="hair">
        <color indexed="64"/>
      </top>
      <bottom/>
      <diagonal/>
    </border>
    <border>
      <left/>
      <right style="thin">
        <color indexed="64"/>
      </right>
      <top/>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4" fillId="0" borderId="0" applyNumberFormat="0" applyFill="0" applyBorder="0" applyAlignment="0" applyProtection="0">
      <alignment vertical="top"/>
      <protection locked="0"/>
    </xf>
    <xf numFmtId="0" fontId="1" fillId="0" borderId="0">
      <alignment vertical="center"/>
    </xf>
    <xf numFmtId="0" fontId="14" fillId="0" borderId="0"/>
  </cellStyleXfs>
  <cellXfs count="710">
    <xf numFmtId="0" fontId="0" fillId="0" borderId="0" xfId="0"/>
    <xf numFmtId="0" fontId="3" fillId="0" borderId="0" xfId="0" applyFont="1" applyAlignment="1">
      <alignmen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vertical="center"/>
    </xf>
    <xf numFmtId="0" fontId="9" fillId="0" borderId="6" xfId="0" applyFont="1" applyBorder="1" applyAlignment="1">
      <alignment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3" fillId="0" borderId="7" xfId="0" applyFont="1" applyBorder="1" applyAlignment="1">
      <alignment horizontal="center" vertical="center"/>
    </xf>
    <xf numFmtId="0" fontId="9" fillId="0" borderId="8" xfId="0" applyFont="1" applyBorder="1" applyAlignment="1">
      <alignment horizontal="center" vertical="center"/>
    </xf>
    <xf numFmtId="0" fontId="3" fillId="0" borderId="7" xfId="0" applyFont="1" applyBorder="1" applyAlignment="1">
      <alignment horizontal="center" vertical="center" wrapTex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3" fillId="0" borderId="11" xfId="0" applyFont="1" applyBorder="1" applyAlignment="1">
      <alignment vertical="center"/>
    </xf>
    <xf numFmtId="0" fontId="5" fillId="0" borderId="11" xfId="0" applyFont="1" applyBorder="1" applyAlignment="1">
      <alignment horizontal="center" vertical="center"/>
    </xf>
    <xf numFmtId="0" fontId="9" fillId="0" borderId="13" xfId="0" applyFont="1" applyBorder="1" applyAlignment="1">
      <alignment horizontal="center" vertical="center"/>
    </xf>
    <xf numFmtId="0" fontId="6" fillId="0" borderId="14" xfId="0" applyFont="1" applyBorder="1" applyAlignment="1">
      <alignment horizontal="center" vertical="center"/>
    </xf>
    <xf numFmtId="0" fontId="5" fillId="0" borderId="15" xfId="0" applyFont="1" applyBorder="1" applyAlignment="1">
      <alignment horizontal="center" vertical="center" wrapText="1"/>
    </xf>
    <xf numFmtId="176" fontId="9" fillId="0" borderId="3" xfId="0" applyNumberFormat="1" applyFont="1" applyBorder="1" applyAlignment="1">
      <alignment horizontal="center" vertical="center" wrapText="1"/>
    </xf>
    <xf numFmtId="176" fontId="9" fillId="0" borderId="16" xfId="0" applyNumberFormat="1" applyFont="1" applyBorder="1" applyAlignment="1">
      <alignment horizontal="center" vertical="center" wrapText="1"/>
    </xf>
    <xf numFmtId="176" fontId="23" fillId="0" borderId="1" xfId="0" applyNumberFormat="1" applyFont="1" applyBorder="1" applyAlignment="1">
      <alignment horizontal="center" vertical="center" wrapText="1"/>
    </xf>
    <xf numFmtId="0" fontId="25" fillId="0" borderId="0" xfId="0" applyFont="1" applyAlignment="1">
      <alignment horizontal="center"/>
    </xf>
    <xf numFmtId="0" fontId="26" fillId="0" borderId="0" xfId="0" applyFont="1"/>
    <xf numFmtId="0" fontId="29" fillId="0" borderId="0" xfId="0" applyFont="1"/>
    <xf numFmtId="0" fontId="28" fillId="0" borderId="5" xfId="0" applyFont="1" applyBorder="1" applyAlignment="1">
      <alignment horizontal="center" vertical="center"/>
    </xf>
    <xf numFmtId="0" fontId="28" fillId="0" borderId="5" xfId="0" applyFont="1" applyBorder="1" applyAlignment="1" applyProtection="1">
      <alignment horizontal="center" vertical="center"/>
      <protection locked="0"/>
    </xf>
    <xf numFmtId="0" fontId="28" fillId="0" borderId="5" xfId="0" applyFont="1" applyBorder="1" applyAlignment="1">
      <alignment horizontal="left" vertical="center" shrinkToFit="1"/>
    </xf>
    <xf numFmtId="0" fontId="30" fillId="0" borderId="0" xfId="0" applyFont="1" applyAlignment="1">
      <alignment horizontal="left" vertical="center"/>
    </xf>
    <xf numFmtId="0" fontId="30" fillId="0" borderId="51" xfId="0" applyFont="1" applyBorder="1" applyAlignment="1">
      <alignment horizontal="left" vertical="center"/>
    </xf>
    <xf numFmtId="0" fontId="9" fillId="0" borderId="53" xfId="0" applyFont="1" applyBorder="1" applyAlignment="1">
      <alignment horizontal="left" vertical="top" indent="1"/>
    </xf>
    <xf numFmtId="0" fontId="9" fillId="0" borderId="18" xfId="0" applyFont="1" applyBorder="1" applyAlignment="1">
      <alignment horizontal="left" vertical="top" indent="1"/>
    </xf>
    <xf numFmtId="0" fontId="9" fillId="0" borderId="53" xfId="0" applyFont="1" applyBorder="1" applyAlignment="1">
      <alignment vertical="center" wrapText="1"/>
    </xf>
    <xf numFmtId="0" fontId="9" fillId="0" borderId="53" xfId="0" applyFont="1" applyBorder="1" applyAlignment="1">
      <alignment horizontal="left" vertical="top"/>
    </xf>
    <xf numFmtId="0" fontId="9" fillId="0" borderId="18" xfId="0" applyFont="1" applyBorder="1" applyAlignment="1">
      <alignment vertical="center" wrapText="1"/>
    </xf>
    <xf numFmtId="0" fontId="0" fillId="0" borderId="18" xfId="0" applyBorder="1"/>
    <xf numFmtId="0" fontId="5" fillId="0" borderId="24" xfId="0" applyFont="1" applyBorder="1" applyAlignment="1">
      <alignment vertical="center" wrapText="1"/>
    </xf>
    <xf numFmtId="0" fontId="5" fillId="0" borderId="24" xfId="0" applyFont="1" applyBorder="1" applyAlignment="1">
      <alignment vertical="center"/>
    </xf>
    <xf numFmtId="0" fontId="31" fillId="0" borderId="24" xfId="0" applyFont="1" applyBorder="1" applyAlignment="1">
      <alignment horizontal="right" vertical="center"/>
    </xf>
    <xf numFmtId="0" fontId="23" fillId="0" borderId="6" xfId="0" applyFont="1" applyBorder="1" applyAlignment="1">
      <alignment horizontal="center" vertical="center"/>
    </xf>
    <xf numFmtId="0" fontId="0" fillId="0" borderId="55" xfId="0" applyBorder="1" applyAlignment="1">
      <alignment horizontal="center" vertical="center" wrapText="1"/>
    </xf>
    <xf numFmtId="0" fontId="0" fillId="0" borderId="14" xfId="0" applyBorder="1" applyAlignment="1">
      <alignment horizontal="center" vertical="center"/>
    </xf>
    <xf numFmtId="0" fontId="0" fillId="0" borderId="40"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9"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wrapText="1"/>
    </xf>
    <xf numFmtId="0" fontId="6" fillId="0" borderId="9" xfId="0" applyFont="1" applyBorder="1" applyAlignment="1">
      <alignment horizontal="center" vertical="center" wrapText="1"/>
    </xf>
    <xf numFmtId="0" fontId="23" fillId="0" borderId="6" xfId="0" applyFont="1" applyBorder="1" applyAlignment="1">
      <alignment vertical="center"/>
    </xf>
    <xf numFmtId="0" fontId="23" fillId="0" borderId="5" xfId="0" applyFont="1" applyBorder="1" applyAlignment="1">
      <alignment horizontal="center" vertical="center"/>
    </xf>
    <xf numFmtId="0" fontId="23" fillId="0" borderId="5" xfId="0" applyFont="1" applyBorder="1" applyAlignment="1">
      <alignment vertical="center"/>
    </xf>
    <xf numFmtId="0" fontId="33" fillId="0" borderId="5" xfId="0" applyFont="1" applyBorder="1" applyAlignment="1">
      <alignment horizontal="center" vertical="center" wrapText="1"/>
    </xf>
    <xf numFmtId="0" fontId="34" fillId="0" borderId="5" xfId="0" applyFont="1" applyBorder="1" applyAlignment="1">
      <alignment horizontal="left" vertical="top"/>
    </xf>
    <xf numFmtId="0" fontId="35" fillId="0" borderId="59" xfId="0" applyFont="1" applyBorder="1" applyAlignment="1" applyProtection="1">
      <alignment horizontal="center" vertical="center" wrapText="1"/>
      <protection locked="0"/>
    </xf>
    <xf numFmtId="0" fontId="35" fillId="0" borderId="58" xfId="0" applyFont="1" applyBorder="1" applyAlignment="1" applyProtection="1">
      <alignment horizontal="center" vertical="center" wrapText="1"/>
      <protection locked="0"/>
    </xf>
    <xf numFmtId="0" fontId="35" fillId="0" borderId="46" xfId="0" applyFont="1" applyBorder="1" applyAlignment="1" applyProtection="1">
      <alignment vertical="top"/>
      <protection locked="0"/>
    </xf>
    <xf numFmtId="0" fontId="6" fillId="0" borderId="0" xfId="0" applyFont="1" applyAlignment="1">
      <alignment vertical="center" wrapText="1"/>
    </xf>
    <xf numFmtId="0" fontId="6" fillId="0" borderId="59" xfId="0" applyFont="1" applyBorder="1" applyAlignment="1">
      <alignment horizontal="center" vertical="center" wrapText="1"/>
    </xf>
    <xf numFmtId="0" fontId="0" fillId="0" borderId="59" xfId="0" applyBorder="1" applyAlignment="1">
      <alignment horizontal="center" vertical="center" wrapText="1"/>
    </xf>
    <xf numFmtId="0" fontId="6" fillId="0" borderId="59" xfId="0" applyFont="1" applyBorder="1" applyAlignment="1">
      <alignment vertical="center" wrapText="1"/>
    </xf>
    <xf numFmtId="0" fontId="41" fillId="0" borderId="0" xfId="0" applyFont="1" applyAlignment="1">
      <alignment vertical="center"/>
    </xf>
    <xf numFmtId="0" fontId="5" fillId="0" borderId="0" xfId="0" applyFont="1" applyAlignment="1">
      <alignment vertical="center" wrapText="1"/>
    </xf>
    <xf numFmtId="0" fontId="5" fillId="0" borderId="0" xfId="0" applyFont="1" applyAlignment="1">
      <alignment vertical="center"/>
    </xf>
    <xf numFmtId="0" fontId="39" fillId="0" borderId="0" xfId="0" applyFont="1" applyAlignment="1">
      <alignment horizontal="right" vertical="center"/>
    </xf>
    <xf numFmtId="0" fontId="0" fillId="0" borderId="59" xfId="0" applyBorder="1" applyAlignment="1">
      <alignment vertical="center"/>
    </xf>
    <xf numFmtId="0" fontId="44" fillId="0" borderId="0" xfId="0" applyFont="1" applyAlignment="1">
      <alignment vertical="center" wrapText="1"/>
    </xf>
    <xf numFmtId="0" fontId="44" fillId="0" borderId="0" xfId="0" applyFont="1" applyAlignment="1">
      <alignment vertical="center"/>
    </xf>
    <xf numFmtId="0" fontId="45" fillId="0" borderId="0" xfId="0" applyFont="1" applyAlignment="1">
      <alignment vertical="center" wrapText="1"/>
    </xf>
    <xf numFmtId="0" fontId="46" fillId="0" borderId="0" xfId="0" applyFont="1" applyAlignment="1">
      <alignment vertical="center" wrapText="1"/>
    </xf>
    <xf numFmtId="0" fontId="47" fillId="0" borderId="0" xfId="0" applyFont="1" applyAlignment="1">
      <alignment vertical="center"/>
    </xf>
    <xf numFmtId="0" fontId="5" fillId="0" borderId="66" xfId="0" applyFont="1" applyBorder="1" applyAlignment="1">
      <alignment horizontal="center" vertical="center"/>
    </xf>
    <xf numFmtId="0" fontId="3" fillId="0" borderId="52" xfId="0" applyFont="1" applyBorder="1" applyAlignment="1">
      <alignment vertical="center"/>
    </xf>
    <xf numFmtId="0" fontId="5" fillId="0" borderId="52" xfId="0" applyFont="1" applyBorder="1" applyAlignment="1">
      <alignment horizontal="center" vertical="center"/>
    </xf>
    <xf numFmtId="0" fontId="6" fillId="0" borderId="59" xfId="0" applyFont="1" applyBorder="1" applyAlignment="1">
      <alignment horizontal="center" vertical="center"/>
    </xf>
    <xf numFmtId="0" fontId="0" fillId="0" borderId="27" xfId="0" applyBorder="1" applyAlignment="1">
      <alignment vertical="center" wrapText="1"/>
    </xf>
    <xf numFmtId="0" fontId="0" fillId="0" borderId="59" xfId="0" applyBorder="1"/>
    <xf numFmtId="0" fontId="0" fillId="0" borderId="59" xfId="0" applyBorder="1" applyAlignment="1">
      <alignment vertical="center" wrapText="1"/>
    </xf>
    <xf numFmtId="0" fontId="6" fillId="0" borderId="105" xfId="0" applyFont="1" applyBorder="1" applyAlignment="1">
      <alignment horizontal="center" vertical="center" wrapText="1"/>
    </xf>
    <xf numFmtId="0" fontId="6" fillId="0" borderId="75" xfId="0" applyFont="1" applyBorder="1" applyAlignment="1">
      <alignment horizontal="center" vertical="center" wrapText="1"/>
    </xf>
    <xf numFmtId="0" fontId="37" fillId="0" borderId="59" xfId="0" applyFont="1" applyBorder="1" applyAlignment="1">
      <alignment horizontal="center" vertical="center" wrapText="1"/>
    </xf>
    <xf numFmtId="0" fontId="9" fillId="0" borderId="108" xfId="0" applyFont="1" applyBorder="1" applyAlignment="1">
      <alignment horizontal="center" vertical="center"/>
    </xf>
    <xf numFmtId="0" fontId="0" fillId="4" borderId="0" xfId="0" applyFill="1" applyAlignment="1">
      <alignment vertical="center"/>
    </xf>
    <xf numFmtId="0" fontId="6" fillId="0" borderId="60" xfId="0" applyFont="1" applyBorder="1" applyAlignment="1">
      <alignment horizontal="center" vertical="center" wrapText="1"/>
    </xf>
    <xf numFmtId="0" fontId="52" fillId="4" borderId="0" xfId="0" applyFont="1" applyFill="1"/>
    <xf numFmtId="0" fontId="52" fillId="4" borderId="0" xfId="0" applyFont="1" applyFill="1" applyAlignment="1">
      <alignment vertical="center"/>
    </xf>
    <xf numFmtId="0" fontId="3" fillId="0" borderId="52" xfId="0" applyFont="1" applyBorder="1" applyAlignment="1" applyProtection="1">
      <alignment vertical="center"/>
      <protection locked="0"/>
    </xf>
    <xf numFmtId="0" fontId="6" fillId="0" borderId="59" xfId="0" applyFont="1" applyBorder="1" applyAlignment="1">
      <alignment vertical="center"/>
    </xf>
    <xf numFmtId="5" fontId="40" fillId="0" borderId="0" xfId="0" applyNumberFormat="1" applyFont="1" applyAlignment="1">
      <alignment vertical="center"/>
    </xf>
    <xf numFmtId="0" fontId="40" fillId="0" borderId="0" xfId="0" applyFont="1" applyAlignment="1">
      <alignment vertical="center"/>
    </xf>
    <xf numFmtId="0" fontId="5" fillId="0" borderId="52" xfId="0" applyFont="1" applyBorder="1" applyAlignment="1" applyProtection="1">
      <alignment vertical="center"/>
      <protection locked="0"/>
    </xf>
    <xf numFmtId="5" fontId="5" fillId="0" borderId="0" xfId="0" applyNumberFormat="1" applyFont="1" applyAlignment="1">
      <alignment vertical="center"/>
    </xf>
    <xf numFmtId="0" fontId="6" fillId="0" borderId="0" xfId="0" applyFont="1"/>
    <xf numFmtId="0" fontId="43" fillId="0" borderId="59" xfId="0" applyFont="1" applyBorder="1" applyAlignment="1">
      <alignment horizontal="center" vertical="center" wrapText="1"/>
    </xf>
    <xf numFmtId="5" fontId="5" fillId="0" borderId="59" xfId="0" applyNumberFormat="1" applyFont="1" applyBorder="1" applyAlignment="1">
      <alignment vertical="center"/>
    </xf>
    <xf numFmtId="0" fontId="47" fillId="0" borderId="0" xfId="0" applyFont="1" applyAlignment="1">
      <alignment vertical="center" wrapText="1"/>
    </xf>
    <xf numFmtId="0" fontId="49" fillId="3" borderId="61" xfId="0" applyFont="1" applyFill="1" applyBorder="1" applyAlignment="1" applyProtection="1">
      <alignment horizontal="center" vertical="center" wrapText="1"/>
      <protection locked="0"/>
    </xf>
    <xf numFmtId="0" fontId="9" fillId="0" borderId="67" xfId="0" applyFont="1" applyBorder="1" applyAlignment="1">
      <alignment horizontal="center" vertical="center"/>
    </xf>
    <xf numFmtId="0" fontId="41" fillId="0" borderId="0" xfId="0" applyFont="1" applyAlignment="1">
      <alignment vertical="center" wrapText="1"/>
    </xf>
    <xf numFmtId="5" fontId="0" fillId="4" borderId="0" xfId="0" applyNumberFormat="1" applyFill="1" applyAlignment="1">
      <alignment vertical="center"/>
    </xf>
    <xf numFmtId="0" fontId="0" fillId="4" borderId="59" xfId="0" applyFill="1" applyBorder="1" applyAlignment="1">
      <alignment vertical="center"/>
    </xf>
    <xf numFmtId="5" fontId="0" fillId="4" borderId="59" xfId="0" applyNumberFormat="1" applyFill="1" applyBorder="1" applyAlignment="1">
      <alignment vertical="center"/>
    </xf>
    <xf numFmtId="0" fontId="6" fillId="0" borderId="91" xfId="0" applyFont="1" applyBorder="1" applyAlignment="1">
      <alignment horizontal="center" vertical="center"/>
    </xf>
    <xf numFmtId="0" fontId="0" fillId="0" borderId="70" xfId="0" applyBorder="1" applyAlignment="1">
      <alignment horizontal="center" vertical="center"/>
    </xf>
    <xf numFmtId="0" fontId="37" fillId="0" borderId="79" xfId="0" applyFont="1" applyBorder="1" applyAlignment="1">
      <alignment horizontal="center" vertical="center" wrapText="1"/>
    </xf>
    <xf numFmtId="0" fontId="3" fillId="0" borderId="0" xfId="0" applyFont="1" applyAlignment="1">
      <alignment vertical="center" wrapText="1"/>
    </xf>
    <xf numFmtId="0" fontId="0" fillId="3" borderId="59" xfId="0" applyFill="1" applyBorder="1" applyAlignment="1" applyProtection="1">
      <alignment horizontal="center" vertical="center"/>
      <protection locked="0"/>
    </xf>
    <xf numFmtId="0" fontId="0" fillId="3" borderId="79" xfId="0" applyFill="1" applyBorder="1" applyAlignment="1" applyProtection="1">
      <alignment vertical="center"/>
      <protection locked="0"/>
    </xf>
    <xf numFmtId="0" fontId="0" fillId="3" borderId="71" xfId="0" applyFill="1" applyBorder="1" applyAlignment="1" applyProtection="1">
      <alignment horizontal="center" vertical="center"/>
      <protection locked="0"/>
    </xf>
    <xf numFmtId="0" fontId="0" fillId="3" borderId="83" xfId="0" applyFill="1" applyBorder="1" applyAlignment="1" applyProtection="1">
      <alignment vertical="center"/>
      <protection locked="0"/>
    </xf>
    <xf numFmtId="0" fontId="0" fillId="0" borderId="72" xfId="0" applyBorder="1" applyAlignment="1" applyProtection="1">
      <alignment horizontal="center" vertical="center"/>
      <protection locked="0"/>
    </xf>
    <xf numFmtId="0" fontId="56" fillId="0" borderId="0" xfId="0" applyFont="1" applyAlignment="1">
      <alignment vertical="center"/>
    </xf>
    <xf numFmtId="0" fontId="56" fillId="0" borderId="0" xfId="0" applyFont="1" applyAlignment="1">
      <alignment vertical="center" wrapText="1"/>
    </xf>
    <xf numFmtId="0" fontId="9" fillId="0" borderId="0" xfId="0" applyFont="1" applyAlignment="1">
      <alignment vertical="center" wrapText="1"/>
    </xf>
    <xf numFmtId="0" fontId="6" fillId="0" borderId="75" xfId="0" applyFont="1" applyBorder="1" applyAlignment="1">
      <alignment horizontal="center" vertical="center"/>
    </xf>
    <xf numFmtId="0" fontId="0" fillId="0" borderId="76" xfId="0" applyBorder="1" applyAlignment="1">
      <alignment horizontal="center" vertical="center"/>
    </xf>
    <xf numFmtId="0" fontId="0" fillId="3" borderId="59" xfId="0" applyFill="1" applyBorder="1" applyAlignment="1" applyProtection="1">
      <alignment vertical="center"/>
      <protection locked="0"/>
    </xf>
    <xf numFmtId="0" fontId="0" fillId="3" borderId="81" xfId="0" applyFill="1" applyBorder="1" applyAlignment="1" applyProtection="1">
      <alignment vertical="center"/>
      <protection locked="0"/>
    </xf>
    <xf numFmtId="0" fontId="0" fillId="3" borderId="82" xfId="0" applyFill="1" applyBorder="1" applyAlignment="1" applyProtection="1">
      <alignment vertical="center"/>
      <protection locked="0"/>
    </xf>
    <xf numFmtId="0" fontId="0" fillId="0" borderId="72" xfId="0" applyBorder="1" applyAlignment="1">
      <alignment horizontal="center" vertical="center"/>
    </xf>
    <xf numFmtId="0" fontId="52" fillId="4" borderId="0" xfId="0" applyFont="1" applyFill="1" applyAlignment="1">
      <alignment horizontal="center" shrinkToFit="1"/>
    </xf>
    <xf numFmtId="0" fontId="52" fillId="4" borderId="0" xfId="0" applyFont="1" applyFill="1" applyAlignment="1">
      <alignment shrinkToFit="1"/>
    </xf>
    <xf numFmtId="177" fontId="52" fillId="4" borderId="0" xfId="0" applyNumberFormat="1" applyFont="1" applyFill="1" applyAlignment="1">
      <alignment shrinkToFit="1"/>
    </xf>
    <xf numFmtId="0" fontId="52" fillId="4" borderId="0" xfId="0" applyFont="1" applyFill="1" applyAlignment="1">
      <alignment vertical="center" shrinkToFit="1"/>
    </xf>
    <xf numFmtId="177" fontId="52" fillId="4" borderId="0" xfId="0" applyNumberFormat="1" applyFont="1" applyFill="1" applyAlignment="1">
      <alignment vertical="center" shrinkToFit="1"/>
    </xf>
    <xf numFmtId="0" fontId="53" fillId="4" borderId="0" xfId="0" applyFont="1" applyFill="1" applyAlignment="1">
      <alignment vertical="center" shrinkToFit="1"/>
    </xf>
    <xf numFmtId="0" fontId="52" fillId="0" borderId="30" xfId="0" applyFont="1" applyBorder="1" applyAlignment="1">
      <alignment horizontal="center" vertical="center" shrinkToFit="1"/>
    </xf>
    <xf numFmtId="0" fontId="52" fillId="0" borderId="30" xfId="0" applyFont="1" applyBorder="1" applyAlignment="1">
      <alignment vertical="center" shrinkToFit="1"/>
    </xf>
    <xf numFmtId="0" fontId="52" fillId="4" borderId="59" xfId="0" applyFont="1" applyFill="1" applyBorder="1" applyAlignment="1">
      <alignment horizontal="center" vertical="center" shrinkToFit="1"/>
    </xf>
    <xf numFmtId="177" fontId="52" fillId="4" borderId="59" xfId="0" applyNumberFormat="1" applyFont="1" applyFill="1" applyBorder="1" applyAlignment="1">
      <alignment horizontal="center" vertical="center" shrinkToFit="1"/>
    </xf>
    <xf numFmtId="0" fontId="52" fillId="4" borderId="59" xfId="0" applyFont="1" applyFill="1" applyBorder="1" applyAlignment="1">
      <alignment vertical="center" shrinkToFit="1"/>
    </xf>
    <xf numFmtId="177" fontId="52" fillId="4" borderId="59" xfId="0" applyNumberFormat="1" applyFont="1" applyFill="1" applyBorder="1" applyAlignment="1">
      <alignment vertical="center" shrinkToFit="1"/>
    </xf>
    <xf numFmtId="0" fontId="53" fillId="4" borderId="59" xfId="0" applyFont="1" applyFill="1" applyBorder="1" applyAlignment="1">
      <alignment vertical="center" shrinkToFit="1"/>
    </xf>
    <xf numFmtId="0" fontId="59" fillId="0" borderId="30" xfId="2" applyFont="1" applyBorder="1" applyAlignment="1" applyProtection="1">
      <alignment horizontal="left" wrapText="1"/>
      <protection locked="0"/>
    </xf>
    <xf numFmtId="0" fontId="0" fillId="4" borderId="0" xfId="0" applyFill="1" applyAlignment="1">
      <alignment vertical="center" wrapText="1"/>
    </xf>
    <xf numFmtId="0" fontId="65" fillId="4" borderId="0" xfId="0" applyFont="1" applyFill="1" applyAlignment="1">
      <alignment horizontal="justify" vertical="center" wrapText="1"/>
    </xf>
    <xf numFmtId="0" fontId="63" fillId="4" borderId="0" xfId="0" applyFont="1" applyFill="1" applyAlignment="1">
      <alignment horizontal="justify" vertical="center" wrapText="1"/>
    </xf>
    <xf numFmtId="0" fontId="63" fillId="4" borderId="59" xfId="0" applyFont="1" applyFill="1" applyBorder="1" applyAlignment="1">
      <alignment horizontal="justify" vertical="top" wrapText="1"/>
    </xf>
    <xf numFmtId="0" fontId="63" fillId="4" borderId="59" xfId="0" applyFont="1" applyFill="1" applyBorder="1" applyAlignment="1">
      <alignment horizontal="center" vertical="top" wrapText="1"/>
    </xf>
    <xf numFmtId="0" fontId="63" fillId="4" borderId="59" xfId="0" applyFont="1" applyFill="1" applyBorder="1" applyAlignment="1">
      <alignment horizontal="center" vertical="center" wrapText="1"/>
    </xf>
    <xf numFmtId="0" fontId="63" fillId="4" borderId="0" xfId="0" applyFont="1" applyFill="1" applyAlignment="1">
      <alignment wrapText="1"/>
    </xf>
    <xf numFmtId="0" fontId="63" fillId="4" borderId="0" xfId="0" applyFont="1" applyFill="1" applyAlignment="1">
      <alignment horizontal="justify" wrapText="1"/>
    </xf>
    <xf numFmtId="0" fontId="27" fillId="4" borderId="0" xfId="0" applyFont="1" applyFill="1" applyAlignment="1">
      <alignment vertical="center" wrapText="1"/>
    </xf>
    <xf numFmtId="0" fontId="63" fillId="4" borderId="0" xfId="0" applyFont="1" applyFill="1" applyAlignment="1">
      <alignment horizontal="left" vertical="center" wrapText="1"/>
    </xf>
    <xf numFmtId="0" fontId="0" fillId="4" borderId="0" xfId="0" applyFill="1" applyAlignment="1">
      <alignment wrapText="1"/>
    </xf>
    <xf numFmtId="0" fontId="57" fillId="0" borderId="0" xfId="2" applyFont="1" applyAlignment="1">
      <alignment horizontal="center" vertical="center"/>
    </xf>
    <xf numFmtId="0" fontId="1" fillId="0" borderId="0" xfId="2">
      <alignment vertical="center"/>
    </xf>
    <xf numFmtId="0" fontId="59" fillId="0" borderId="0" xfId="2" applyFont="1" applyAlignment="1">
      <alignment horizontal="justify" vertical="center"/>
    </xf>
    <xf numFmtId="0" fontId="59" fillId="0" borderId="59" xfId="2" applyFont="1" applyBorder="1" applyAlignment="1">
      <alignment horizontal="center" vertical="center" wrapText="1"/>
    </xf>
    <xf numFmtId="0" fontId="16" fillId="0" borderId="59" xfId="2" applyFont="1" applyBorder="1" applyAlignment="1">
      <alignment horizontal="center" vertical="center" wrapText="1"/>
    </xf>
    <xf numFmtId="0" fontId="61" fillId="0" borderId="0" xfId="2" applyFont="1" applyAlignment="1">
      <alignment horizontal="justify" vertical="center"/>
    </xf>
    <xf numFmtId="0" fontId="62" fillId="0" borderId="0" xfId="2" applyFont="1" applyAlignment="1">
      <alignment horizontal="justify" vertical="center"/>
    </xf>
    <xf numFmtId="0" fontId="62" fillId="0" borderId="0" xfId="2" applyFont="1" applyAlignment="1">
      <alignment horizontal="center" vertical="top" wrapText="1"/>
    </xf>
    <xf numFmtId="0" fontId="62" fillId="0" borderId="59" xfId="2" applyFont="1" applyBorder="1" applyAlignment="1">
      <alignment horizontal="center" vertical="top" shrinkToFit="1"/>
    </xf>
    <xf numFmtId="0" fontId="62" fillId="0" borderId="0" xfId="2" applyFont="1" applyAlignment="1">
      <alignment horizontal="justify" vertical="top" wrapText="1"/>
    </xf>
    <xf numFmtId="0" fontId="62" fillId="0" borderId="59" xfId="2" applyFont="1" applyBorder="1" applyAlignment="1">
      <alignment horizontal="justify" vertical="top" wrapText="1"/>
    </xf>
    <xf numFmtId="0" fontId="59" fillId="0" borderId="44" xfId="2" applyFont="1" applyBorder="1" applyAlignment="1">
      <alignment horizontal="justify" vertical="center" wrapText="1"/>
    </xf>
    <xf numFmtId="0" fontId="59" fillId="0" borderId="45" xfId="2" applyFont="1" applyBorder="1" applyAlignment="1">
      <alignment horizontal="justify" vertical="center" wrapText="1"/>
    </xf>
    <xf numFmtId="0" fontId="59" fillId="0" borderId="45" xfId="2" applyFont="1" applyBorder="1" applyAlignment="1">
      <alignment horizontal="center" vertical="center" wrapText="1"/>
    </xf>
    <xf numFmtId="0" fontId="59" fillId="0" borderId="86" xfId="2" applyFont="1" applyBorder="1" applyAlignment="1">
      <alignment horizontal="center" vertical="center" wrapText="1"/>
    </xf>
    <xf numFmtId="0" fontId="59" fillId="0" borderId="68" xfId="2" applyFont="1" applyBorder="1" applyAlignment="1">
      <alignment horizontal="justify" vertical="center"/>
    </xf>
    <xf numFmtId="0" fontId="1" fillId="0" borderId="116" xfId="2" applyBorder="1">
      <alignment vertical="center"/>
    </xf>
    <xf numFmtId="0" fontId="59" fillId="0" borderId="68" xfId="2" applyFont="1" applyBorder="1" applyAlignment="1">
      <alignment horizontal="center" wrapText="1"/>
    </xf>
    <xf numFmtId="0" fontId="59" fillId="0" borderId="0" xfId="2" applyFont="1" applyAlignment="1">
      <alignment horizontal="left" wrapText="1"/>
    </xf>
    <xf numFmtId="0" fontId="59" fillId="0" borderId="116" xfId="2" applyFont="1" applyBorder="1" applyAlignment="1">
      <alignment vertical="center" wrapText="1"/>
    </xf>
    <xf numFmtId="0" fontId="59" fillId="0" borderId="29" xfId="2" applyFont="1" applyBorder="1" applyAlignment="1">
      <alignment horizontal="center" wrapText="1"/>
    </xf>
    <xf numFmtId="0" fontId="59" fillId="0" borderId="30" xfId="2" applyFont="1" applyBorder="1" applyAlignment="1">
      <alignment horizontal="left" wrapText="1"/>
    </xf>
    <xf numFmtId="0" fontId="59" fillId="0" borderId="31" xfId="2" applyFont="1" applyBorder="1" applyAlignment="1">
      <alignment vertical="center" wrapText="1"/>
    </xf>
    <xf numFmtId="0" fontId="59" fillId="0" borderId="116" xfId="2" applyFont="1" applyBorder="1" applyAlignment="1" applyProtection="1">
      <protection locked="0"/>
    </xf>
    <xf numFmtId="0" fontId="0" fillId="0" borderId="60" xfId="0" applyBorder="1" applyAlignment="1">
      <alignment horizontal="center" vertical="center" wrapText="1"/>
    </xf>
    <xf numFmtId="0" fontId="0" fillId="0" borderId="59" xfId="0" applyBorder="1" applyAlignment="1" applyProtection="1">
      <alignment vertical="center"/>
      <protection locked="0"/>
    </xf>
    <xf numFmtId="0" fontId="40" fillId="0" borderId="0" xfId="0" applyFont="1" applyAlignment="1">
      <alignment vertical="center" wrapText="1"/>
    </xf>
    <xf numFmtId="0" fontId="70" fillId="0" borderId="0" xfId="0" applyFont="1" applyAlignment="1">
      <alignment vertical="center"/>
    </xf>
    <xf numFmtId="0" fontId="70" fillId="0" borderId="0" xfId="0" applyFont="1" applyAlignment="1">
      <alignment vertical="center" wrapText="1"/>
    </xf>
    <xf numFmtId="0" fontId="0" fillId="0" borderId="60" xfId="0" applyBorder="1" applyAlignment="1" applyProtection="1">
      <alignment vertical="center"/>
      <protection locked="0"/>
    </xf>
    <xf numFmtId="49" fontId="54" fillId="2" borderId="118" xfId="0" applyNumberFormat="1" applyFont="1" applyFill="1" applyBorder="1" applyAlignment="1" applyProtection="1">
      <alignment vertical="center" shrinkToFit="1"/>
      <protection locked="0"/>
    </xf>
    <xf numFmtId="5" fontId="0" fillId="0" borderId="59" xfId="0" applyNumberFormat="1" applyBorder="1"/>
    <xf numFmtId="5" fontId="0" fillId="0" borderId="0" xfId="0" applyNumberFormat="1"/>
    <xf numFmtId="0" fontId="0" fillId="0" borderId="59" xfId="0" applyBorder="1" applyAlignment="1">
      <alignment wrapText="1"/>
    </xf>
    <xf numFmtId="0" fontId="0" fillId="3" borderId="59" xfId="0" applyFill="1" applyBorder="1" applyAlignment="1" applyProtection="1">
      <alignment horizontal="left" vertical="top" wrapText="1"/>
      <protection locked="0"/>
    </xf>
    <xf numFmtId="5" fontId="0" fillId="3" borderId="59" xfId="0" applyNumberFormat="1" applyFill="1" applyBorder="1" applyAlignment="1" applyProtection="1">
      <alignment wrapText="1"/>
      <protection locked="0"/>
    </xf>
    <xf numFmtId="5" fontId="0" fillId="0" borderId="0" xfId="0" applyNumberFormat="1" applyAlignment="1">
      <alignment wrapText="1"/>
    </xf>
    <xf numFmtId="0" fontId="0" fillId="0" borderId="59" xfId="0" applyBorder="1" applyAlignment="1" applyProtection="1">
      <alignment horizontal="left" vertical="top" wrapText="1"/>
      <protection locked="0"/>
    </xf>
    <xf numFmtId="5" fontId="0" fillId="3" borderId="59" xfId="0" applyNumberFormat="1" applyFill="1" applyBorder="1" applyProtection="1">
      <protection locked="0"/>
    </xf>
    <xf numFmtId="0" fontId="0" fillId="3" borderId="59" xfId="0" applyFill="1" applyBorder="1" applyProtection="1">
      <protection locked="0"/>
    </xf>
    <xf numFmtId="0" fontId="71" fillId="0" borderId="59" xfId="0" applyFont="1" applyBorder="1" applyAlignment="1">
      <alignment horizontal="center" vertical="center"/>
    </xf>
    <xf numFmtId="0" fontId="71" fillId="0" borderId="59" xfId="0" applyFont="1" applyBorder="1" applyAlignment="1">
      <alignment vertical="top" wrapText="1"/>
    </xf>
    <xf numFmtId="0" fontId="71" fillId="0" borderId="59" xfId="0" applyFont="1" applyBorder="1" applyAlignment="1">
      <alignment horizontal="left" vertical="top" wrapText="1"/>
    </xf>
    <xf numFmtId="0" fontId="71" fillId="0" borderId="59" xfId="0" applyFont="1" applyBorder="1"/>
    <xf numFmtId="177" fontId="71" fillId="0" borderId="59" xfId="0" applyNumberFormat="1" applyFont="1" applyBorder="1" applyAlignment="1">
      <alignment horizontal="right" vertical="top"/>
    </xf>
    <xf numFmtId="0" fontId="71" fillId="0" borderId="0" xfId="0" applyFont="1"/>
    <xf numFmtId="177" fontId="51" fillId="0" borderId="59" xfId="0" applyNumberFormat="1" applyFont="1" applyBorder="1" applyAlignment="1">
      <alignment horizontal="right" vertical="top"/>
    </xf>
    <xf numFmtId="0" fontId="51" fillId="0" borderId="59" xfId="0" applyFont="1" applyBorder="1" applyAlignment="1">
      <alignment vertical="top" wrapText="1"/>
    </xf>
    <xf numFmtId="0" fontId="71" fillId="0" borderId="59" xfId="0" applyFont="1" applyBorder="1" applyAlignment="1">
      <alignment vertical="center"/>
    </xf>
    <xf numFmtId="0" fontId="71" fillId="0" borderId="59" xfId="0" applyFont="1" applyBorder="1" applyAlignment="1">
      <alignment wrapText="1"/>
    </xf>
    <xf numFmtId="177" fontId="71" fillId="0" borderId="59" xfId="0" applyNumberFormat="1" applyFont="1" applyBorder="1" applyAlignment="1">
      <alignment wrapText="1"/>
    </xf>
    <xf numFmtId="5" fontId="71" fillId="0" borderId="59" xfId="0" applyNumberFormat="1" applyFont="1" applyBorder="1" applyAlignment="1">
      <alignment wrapText="1"/>
    </xf>
    <xf numFmtId="177" fontId="71" fillId="0" borderId="59" xfId="0" applyNumberFormat="1" applyFont="1" applyBorder="1" applyAlignment="1">
      <alignment vertical="top" wrapText="1"/>
    </xf>
    <xf numFmtId="5" fontId="71" fillId="0" borderId="59" xfId="0" applyNumberFormat="1" applyFont="1" applyBorder="1" applyAlignment="1">
      <alignment vertical="top" wrapText="1"/>
    </xf>
    <xf numFmtId="0" fontId="71" fillId="0" borderId="59" xfId="0" applyFont="1" applyBorder="1" applyAlignment="1">
      <alignment horizontal="left" vertical="top"/>
    </xf>
    <xf numFmtId="177" fontId="71" fillId="0" borderId="59" xfId="0" applyNumberFormat="1" applyFont="1" applyBorder="1" applyAlignment="1">
      <alignment vertical="center"/>
    </xf>
    <xf numFmtId="0" fontId="71" fillId="0" borderId="0" xfId="0" applyFont="1" applyAlignment="1">
      <alignment horizontal="center" vertical="center"/>
    </xf>
    <xf numFmtId="0" fontId="71" fillId="0" borderId="0" xfId="0" applyFont="1" applyAlignment="1">
      <alignment vertical="center"/>
    </xf>
    <xf numFmtId="0" fontId="71" fillId="0" borderId="0" xfId="0" applyFont="1" applyAlignment="1">
      <alignment horizontal="left" vertical="top"/>
    </xf>
    <xf numFmtId="177" fontId="71" fillId="0" borderId="0" xfId="0" applyNumberFormat="1" applyFont="1" applyAlignment="1">
      <alignment vertical="center"/>
    </xf>
    <xf numFmtId="0" fontId="14" fillId="4" borderId="0" xfId="3" applyFill="1" applyAlignment="1">
      <alignment vertical="center"/>
    </xf>
    <xf numFmtId="0" fontId="8" fillId="4" borderId="0" xfId="3" applyFont="1" applyFill="1" applyAlignment="1" applyProtection="1">
      <alignment vertical="center"/>
      <protection locked="0"/>
    </xf>
    <xf numFmtId="0" fontId="8" fillId="4" borderId="0" xfId="3" applyFont="1" applyFill="1" applyAlignment="1" applyProtection="1">
      <alignment horizontal="center" vertical="center" shrinkToFit="1"/>
      <protection locked="0"/>
    </xf>
    <xf numFmtId="0" fontId="8" fillId="4" borderId="0" xfId="3" applyFont="1" applyFill="1" applyAlignment="1" applyProtection="1">
      <alignment vertical="center" shrinkToFit="1"/>
      <protection locked="0"/>
    </xf>
    <xf numFmtId="0" fontId="72" fillId="4" borderId="0" xfId="3" applyFont="1" applyFill="1" applyAlignment="1">
      <alignment horizontal="right" vertical="center"/>
    </xf>
    <xf numFmtId="0" fontId="8" fillId="4" borderId="118" xfId="3" applyFont="1" applyFill="1" applyBorder="1" applyAlignment="1" applyProtection="1">
      <alignment vertical="center"/>
      <protection locked="0"/>
    </xf>
    <xf numFmtId="31" fontId="73" fillId="4" borderId="0" xfId="3" applyNumberFormat="1" applyFont="1" applyFill="1" applyAlignment="1">
      <alignment vertical="center"/>
    </xf>
    <xf numFmtId="31" fontId="71" fillId="4" borderId="0" xfId="3" applyNumberFormat="1" applyFont="1" applyFill="1" applyAlignment="1" applyProtection="1">
      <alignment vertical="center"/>
      <protection locked="0"/>
    </xf>
    <xf numFmtId="31" fontId="71" fillId="4" borderId="0" xfId="3" applyNumberFormat="1" applyFont="1" applyFill="1" applyAlignment="1" applyProtection="1">
      <alignment horizontal="center" vertical="center" shrinkToFit="1"/>
      <protection locked="0"/>
    </xf>
    <xf numFmtId="0" fontId="73" fillId="4" borderId="0" xfId="3" applyFont="1" applyFill="1" applyAlignment="1">
      <alignment vertical="center" wrapText="1"/>
    </xf>
    <xf numFmtId="0" fontId="71" fillId="4" borderId="0" xfId="3" applyFont="1" applyFill="1" applyAlignment="1" applyProtection="1">
      <alignment horizontal="center" vertical="center" shrinkToFit="1"/>
      <protection locked="0"/>
    </xf>
    <xf numFmtId="182" fontId="73" fillId="4" borderId="0" xfId="3" applyNumberFormat="1" applyFont="1" applyFill="1" applyAlignment="1">
      <alignment horizontal="left" vertical="center" wrapText="1"/>
    </xf>
    <xf numFmtId="0" fontId="71" fillId="4" borderId="0" xfId="3" applyFont="1" applyFill="1" applyAlignment="1" applyProtection="1">
      <alignment vertical="center"/>
      <protection locked="0"/>
    </xf>
    <xf numFmtId="0" fontId="74" fillId="4" borderId="0" xfId="3" applyFont="1" applyFill="1" applyAlignment="1">
      <alignment horizontal="justify" vertical="center"/>
    </xf>
    <xf numFmtId="14" fontId="8" fillId="4" borderId="118" xfId="3" applyNumberFormat="1" applyFont="1" applyFill="1" applyBorder="1" applyAlignment="1" applyProtection="1">
      <alignment vertical="center"/>
      <protection locked="0"/>
    </xf>
    <xf numFmtId="0" fontId="71" fillId="4" borderId="0" xfId="3" applyFont="1" applyFill="1" applyAlignment="1" applyProtection="1">
      <alignment vertical="center" wrapText="1"/>
      <protection locked="0"/>
    </xf>
    <xf numFmtId="0" fontId="73" fillId="4" borderId="0" xfId="3" applyFont="1" applyFill="1" applyAlignment="1">
      <alignment horizontal="right" vertical="center"/>
    </xf>
    <xf numFmtId="0" fontId="75" fillId="4" borderId="0" xfId="3" applyFont="1" applyFill="1" applyAlignment="1">
      <alignment vertical="center" wrapText="1"/>
    </xf>
    <xf numFmtId="0" fontId="76" fillId="4" borderId="0" xfId="3" applyFont="1" applyFill="1" applyAlignment="1" applyProtection="1">
      <alignment vertical="center" wrapText="1"/>
      <protection locked="0"/>
    </xf>
    <xf numFmtId="0" fontId="76" fillId="4" borderId="0" xfId="3" applyFont="1" applyFill="1" applyAlignment="1" applyProtection="1">
      <alignment horizontal="center" vertical="center" shrinkToFit="1"/>
      <protection locked="0"/>
    </xf>
    <xf numFmtId="0" fontId="74" fillId="4" borderId="0" xfId="3" applyFont="1" applyFill="1" applyAlignment="1">
      <alignment horizontal="center" vertical="center"/>
    </xf>
    <xf numFmtId="5" fontId="14" fillId="4" borderId="0" xfId="3" applyNumberFormat="1" applyFill="1" applyAlignment="1">
      <alignment vertical="center"/>
    </xf>
    <xf numFmtId="0" fontId="61" fillId="4" borderId="0" xfId="3" applyFont="1" applyFill="1" applyAlignment="1">
      <alignment horizontal="justify" vertical="center"/>
    </xf>
    <xf numFmtId="0" fontId="8" fillId="4" borderId="60" xfId="3" applyFont="1" applyFill="1" applyBorder="1" applyAlignment="1" applyProtection="1">
      <alignment horizontal="center" vertical="center" shrinkToFit="1"/>
      <protection locked="0"/>
    </xf>
    <xf numFmtId="0" fontId="8" fillId="4" borderId="60" xfId="3" applyFont="1" applyFill="1" applyBorder="1" applyAlignment="1" applyProtection="1">
      <alignment vertical="center" shrinkToFit="1"/>
      <protection locked="0"/>
    </xf>
    <xf numFmtId="0" fontId="28" fillId="4" borderId="59" xfId="3" applyFont="1" applyFill="1" applyBorder="1" applyAlignment="1">
      <alignment horizontal="center" vertical="center"/>
    </xf>
    <xf numFmtId="0" fontId="14" fillId="0" borderId="59" xfId="3" applyBorder="1" applyAlignment="1">
      <alignment horizontal="center" vertical="center" wrapText="1"/>
    </xf>
    <xf numFmtId="0" fontId="14" fillId="4" borderId="59" xfId="3" applyFill="1" applyBorder="1" applyAlignment="1">
      <alignment vertical="center"/>
    </xf>
    <xf numFmtId="5" fontId="14" fillId="4" borderId="59" xfId="3" applyNumberFormat="1" applyFill="1" applyBorder="1" applyAlignment="1">
      <alignment vertical="center"/>
    </xf>
    <xf numFmtId="0" fontId="28" fillId="4" borderId="59" xfId="3" applyFont="1" applyFill="1" applyBorder="1" applyAlignment="1" applyProtection="1">
      <alignment horizontal="center" vertical="center"/>
      <protection locked="0"/>
    </xf>
    <xf numFmtId="0" fontId="28" fillId="4" borderId="59" xfId="3" applyFont="1" applyFill="1" applyBorder="1" applyAlignment="1">
      <alignment horizontal="left" vertical="center" shrinkToFit="1"/>
    </xf>
    <xf numFmtId="5" fontId="28" fillId="4" borderId="59" xfId="3" applyNumberFormat="1" applyFont="1" applyFill="1" applyBorder="1" applyAlignment="1">
      <alignment horizontal="right" vertical="center"/>
    </xf>
    <xf numFmtId="0" fontId="8" fillId="4" borderId="59" xfId="3" applyFont="1" applyFill="1" applyBorder="1" applyAlignment="1" applyProtection="1">
      <alignment horizontal="center" vertical="center" shrinkToFit="1"/>
      <protection locked="0"/>
    </xf>
    <xf numFmtId="0" fontId="8" fillId="4" borderId="59" xfId="3" applyFont="1" applyFill="1" applyBorder="1" applyAlignment="1" applyProtection="1">
      <alignment vertical="center" shrinkToFit="1"/>
      <protection locked="0"/>
    </xf>
    <xf numFmtId="0" fontId="71" fillId="4" borderId="59" xfId="3" applyFont="1" applyFill="1" applyBorder="1" applyAlignment="1" applyProtection="1">
      <alignment horizontal="center" vertical="top" shrinkToFit="1"/>
      <protection locked="0"/>
    </xf>
    <xf numFmtId="0" fontId="71" fillId="4" borderId="59" xfId="3" applyFont="1" applyFill="1" applyBorder="1" applyAlignment="1" applyProtection="1">
      <alignment horizontal="center" vertical="center" shrinkToFit="1"/>
      <protection locked="0"/>
    </xf>
    <xf numFmtId="5" fontId="77" fillId="4" borderId="59" xfId="3" applyNumberFormat="1" applyFont="1" applyFill="1" applyBorder="1" applyAlignment="1">
      <alignment horizontal="right" vertical="center"/>
    </xf>
    <xf numFmtId="0" fontId="63" fillId="4" borderId="0" xfId="3" applyFont="1" applyFill="1" applyAlignment="1">
      <alignment vertical="top"/>
    </xf>
    <xf numFmtId="0" fontId="71" fillId="4" borderId="0" xfId="3" applyFont="1" applyFill="1" applyAlignment="1" applyProtection="1">
      <alignment vertical="top"/>
      <protection locked="0"/>
    </xf>
    <xf numFmtId="0" fontId="63" fillId="4" borderId="0" xfId="3" applyFont="1" applyFill="1" applyAlignment="1">
      <alignment vertical="center" wrapText="1"/>
    </xf>
    <xf numFmtId="0" fontId="74" fillId="4" borderId="0" xfId="3" applyFont="1" applyFill="1" applyAlignment="1" applyProtection="1">
      <alignment horizontal="left" vertical="center" indent="2"/>
      <protection locked="0"/>
    </xf>
    <xf numFmtId="0" fontId="14" fillId="4" borderId="0" xfId="3" applyFill="1" applyAlignment="1" applyProtection="1">
      <alignment vertical="center"/>
      <protection locked="0"/>
    </xf>
    <xf numFmtId="0" fontId="14" fillId="0" borderId="0" xfId="3"/>
    <xf numFmtId="0" fontId="26" fillId="0" borderId="0" xfId="3" applyFont="1"/>
    <xf numFmtId="0" fontId="14" fillId="0" borderId="0" xfId="3" applyProtection="1">
      <protection locked="0"/>
    </xf>
    <xf numFmtId="0" fontId="25" fillId="0" borderId="0" xfId="3" applyFont="1" applyAlignment="1">
      <alignment horizontal="center"/>
    </xf>
    <xf numFmtId="31" fontId="14" fillId="0" borderId="0" xfId="3" applyNumberFormat="1"/>
    <xf numFmtId="0" fontId="77" fillId="0" borderId="5" xfId="3" applyFont="1" applyBorder="1" applyAlignment="1">
      <alignment horizontal="center" vertical="center" shrinkToFit="1"/>
    </xf>
    <xf numFmtId="0" fontId="29" fillId="0" borderId="0" xfId="3" applyFont="1"/>
    <xf numFmtId="0" fontId="29" fillId="0" borderId="0" xfId="3" applyFont="1" applyProtection="1">
      <protection locked="0"/>
    </xf>
    <xf numFmtId="0" fontId="28" fillId="0" borderId="5" xfId="3" applyFont="1" applyBorder="1" applyAlignment="1">
      <alignment horizontal="center" vertical="center"/>
    </xf>
    <xf numFmtId="0" fontId="28" fillId="0" borderId="53" xfId="3" applyFont="1" applyBorder="1" applyAlignment="1" applyProtection="1">
      <alignment horizontal="center" vertical="center"/>
      <protection locked="0"/>
    </xf>
    <xf numFmtId="0" fontId="28" fillId="5" borderId="5" xfId="3" applyFont="1" applyFill="1" applyBorder="1" applyAlignment="1" applyProtection="1">
      <alignment horizontal="center" vertical="center"/>
      <protection locked="0"/>
    </xf>
    <xf numFmtId="0" fontId="28" fillId="0" borderId="5" xfId="3" applyFont="1" applyBorder="1" applyAlignment="1">
      <alignment horizontal="left" vertical="center" shrinkToFit="1"/>
    </xf>
    <xf numFmtId="3" fontId="77" fillId="5" borderId="5" xfId="3" applyNumberFormat="1" applyFont="1" applyFill="1" applyBorder="1" applyAlignment="1">
      <alignment horizontal="right" vertical="center" shrinkToFit="1"/>
    </xf>
    <xf numFmtId="0" fontId="30" fillId="0" borderId="0" xfId="3" applyFont="1" applyAlignment="1">
      <alignment horizontal="left" vertical="center"/>
    </xf>
    <xf numFmtId="0" fontId="14" fillId="0" borderId="24" xfId="3" applyBorder="1" applyAlignment="1">
      <alignment vertical="center" justifyLastLine="1"/>
    </xf>
    <xf numFmtId="184" fontId="28" fillId="0" borderId="24" xfId="3" applyNumberFormat="1" applyFont="1" applyBorder="1" applyAlignment="1">
      <alignment vertical="center"/>
    </xf>
    <xf numFmtId="0" fontId="14" fillId="0" borderId="66" xfId="3" applyBorder="1" applyProtection="1">
      <protection locked="0"/>
    </xf>
    <xf numFmtId="0" fontId="14" fillId="0" borderId="111" xfId="3" applyBorder="1" applyProtection="1">
      <protection locked="0"/>
    </xf>
    <xf numFmtId="0" fontId="14" fillId="0" borderId="118" xfId="3" applyBorder="1" applyProtection="1">
      <protection locked="0"/>
    </xf>
    <xf numFmtId="0" fontId="0" fillId="4" borderId="60" xfId="3" applyFont="1" applyFill="1" applyBorder="1" applyAlignment="1" applyProtection="1">
      <alignment vertical="center" shrinkToFit="1"/>
      <protection locked="0"/>
    </xf>
    <xf numFmtId="0" fontId="0" fillId="3" borderId="44" xfId="0"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0" fontId="0" fillId="3" borderId="100" xfId="0" applyFill="1" applyBorder="1" applyAlignment="1" applyProtection="1">
      <alignment horizontal="center" vertical="center"/>
      <protection locked="0"/>
    </xf>
    <xf numFmtId="0" fontId="0" fillId="3" borderId="104" xfId="0" applyFill="1" applyBorder="1" applyAlignment="1" applyProtection="1">
      <alignment horizontal="center" vertical="center"/>
      <protection locked="0"/>
    </xf>
    <xf numFmtId="0" fontId="0" fillId="3" borderId="85" xfId="0" applyFill="1" applyBorder="1" applyAlignment="1" applyProtection="1">
      <alignment horizontal="center" vertical="center"/>
      <protection locked="0"/>
    </xf>
    <xf numFmtId="0" fontId="0" fillId="3" borderId="87" xfId="0" applyFill="1" applyBorder="1" applyAlignment="1" applyProtection="1">
      <alignment horizontal="center" vertical="center"/>
      <protection locked="0"/>
    </xf>
    <xf numFmtId="0" fontId="9" fillId="0" borderId="112" xfId="0" applyFont="1" applyBorder="1" applyAlignment="1">
      <alignment horizontal="center" vertical="center" wrapText="1"/>
    </xf>
    <xf numFmtId="0" fontId="9" fillId="0" borderId="7" xfId="0" applyFont="1" applyBorder="1" applyAlignment="1">
      <alignment horizontal="center" vertical="center" wrapText="1"/>
    </xf>
    <xf numFmtId="0" fontId="3" fillId="0" borderId="52" xfId="0" applyFont="1" applyBorder="1" applyAlignment="1">
      <alignment horizontal="center" vertical="center"/>
    </xf>
    <xf numFmtId="0" fontId="3" fillId="0" borderId="7" xfId="0" applyFont="1" applyBorder="1" applyAlignment="1">
      <alignment horizontal="center" vertical="center"/>
    </xf>
    <xf numFmtId="0" fontId="9" fillId="0" borderId="51" xfId="0" applyFont="1" applyBorder="1" applyAlignment="1">
      <alignment horizontal="center" vertical="center"/>
    </xf>
    <xf numFmtId="0" fontId="9" fillId="0" borderId="24" xfId="0" applyFont="1" applyBorder="1" applyAlignment="1">
      <alignment horizontal="center" vertical="center"/>
    </xf>
    <xf numFmtId="0" fontId="9" fillId="0" borderId="18" xfId="0" applyFont="1" applyBorder="1" applyAlignment="1">
      <alignment horizontal="center" vertical="center"/>
    </xf>
    <xf numFmtId="0" fontId="9" fillId="0" borderId="64" xfId="0" applyFont="1" applyBorder="1" applyAlignment="1">
      <alignment horizontal="center" vertical="center"/>
    </xf>
    <xf numFmtId="0" fontId="2" fillId="0" borderId="66" xfId="0" applyFont="1" applyBorder="1" applyAlignment="1">
      <alignment horizontal="center" vertical="top" wrapText="1"/>
    </xf>
    <xf numFmtId="0" fontId="2" fillId="0" borderId="67" xfId="0" applyFont="1" applyBorder="1" applyAlignment="1">
      <alignment horizontal="center" vertical="top" wrapText="1"/>
    </xf>
    <xf numFmtId="0" fontId="0" fillId="0" borderId="88" xfId="0" applyBorder="1" applyAlignment="1">
      <alignment horizontal="center" vertical="center" wrapText="1"/>
    </xf>
    <xf numFmtId="0" fontId="0" fillId="0" borderId="96" xfId="0" applyBorder="1" applyAlignment="1">
      <alignment horizontal="center" vertical="center" wrapText="1"/>
    </xf>
    <xf numFmtId="0" fontId="0" fillId="0" borderId="102" xfId="0" applyBorder="1" applyAlignment="1">
      <alignment horizontal="center" vertical="center" wrapText="1"/>
    </xf>
    <xf numFmtId="0" fontId="0" fillId="3" borderId="44" xfId="0" applyFill="1" applyBorder="1" applyAlignment="1" applyProtection="1">
      <alignment horizontal="left" vertical="center"/>
      <protection locked="0"/>
    </xf>
    <xf numFmtId="0" fontId="0" fillId="3" borderId="45" xfId="0" applyFill="1" applyBorder="1" applyAlignment="1" applyProtection="1">
      <alignment horizontal="left" vertical="center"/>
      <protection locked="0"/>
    </xf>
    <xf numFmtId="0" fontId="0" fillId="3" borderId="100" xfId="0" applyFill="1" applyBorder="1" applyAlignment="1" applyProtection="1">
      <alignment horizontal="left" vertical="center"/>
      <protection locked="0"/>
    </xf>
    <xf numFmtId="0" fontId="0" fillId="3" borderId="56" xfId="0" applyFill="1" applyBorder="1" applyAlignment="1" applyProtection="1">
      <alignment horizontal="center" vertical="center"/>
      <protection locked="0"/>
    </xf>
    <xf numFmtId="0" fontId="0" fillId="3" borderId="57" xfId="0" applyFill="1" applyBorder="1" applyAlignment="1" applyProtection="1">
      <alignment horizontal="center" vertical="center"/>
      <protection locked="0"/>
    </xf>
    <xf numFmtId="0" fontId="0" fillId="3" borderId="101" xfId="0" applyFill="1" applyBorder="1" applyAlignment="1" applyProtection="1">
      <alignment horizontal="center" vertical="center"/>
      <protection locked="0"/>
    </xf>
    <xf numFmtId="0" fontId="0" fillId="3" borderId="65" xfId="0" applyFill="1" applyBorder="1" applyAlignment="1" applyProtection="1">
      <alignment horizontal="center" vertical="center"/>
      <protection locked="0"/>
    </xf>
    <xf numFmtId="0" fontId="0" fillId="0" borderId="60" xfId="0" applyBorder="1" applyAlignment="1">
      <alignment horizontal="center" vertical="center" wrapText="1"/>
    </xf>
    <xf numFmtId="0" fontId="0" fillId="0" borderId="103" xfId="0" applyBorder="1" applyAlignment="1">
      <alignment horizontal="center" vertical="center" wrapText="1"/>
    </xf>
    <xf numFmtId="0" fontId="0" fillId="3" borderId="56" xfId="0" applyFill="1" applyBorder="1" applyAlignment="1" applyProtection="1">
      <alignment horizontal="left" vertical="center"/>
      <protection locked="0"/>
    </xf>
    <xf numFmtId="0" fontId="0" fillId="3" borderId="57" xfId="0" applyFill="1" applyBorder="1" applyAlignment="1" applyProtection="1">
      <alignment horizontal="left" vertical="center"/>
      <protection locked="0"/>
    </xf>
    <xf numFmtId="0" fontId="0" fillId="3" borderId="101" xfId="0" applyFill="1" applyBorder="1" applyAlignment="1" applyProtection="1">
      <alignment horizontal="left" vertical="center"/>
      <protection locked="0"/>
    </xf>
    <xf numFmtId="0" fontId="0" fillId="3" borderId="59" xfId="0" applyFill="1" applyBorder="1" applyAlignment="1" applyProtection="1">
      <alignment horizontal="left" vertical="center" wrapText="1"/>
      <protection locked="0"/>
    </xf>
    <xf numFmtId="0" fontId="0" fillId="3" borderId="59" xfId="0" applyFill="1" applyBorder="1" applyAlignment="1" applyProtection="1">
      <alignment horizontal="left" vertical="center"/>
      <protection locked="0"/>
    </xf>
    <xf numFmtId="0" fontId="0" fillId="3" borderId="79" xfId="0" applyFill="1" applyBorder="1" applyAlignment="1" applyProtection="1">
      <alignment horizontal="left" vertical="center"/>
      <protection locked="0"/>
    </xf>
    <xf numFmtId="0" fontId="9" fillId="0" borderId="67" xfId="0" applyFont="1" applyBorder="1" applyAlignment="1">
      <alignment horizontal="center" vertical="center"/>
    </xf>
    <xf numFmtId="0" fontId="38" fillId="0" borderId="7" xfId="0" applyFont="1" applyBorder="1" applyAlignment="1">
      <alignment vertical="center" wrapText="1"/>
    </xf>
    <xf numFmtId="0" fontId="38" fillId="0" borderId="7" xfId="0" applyFont="1" applyBorder="1" applyAlignment="1">
      <alignment vertical="center"/>
    </xf>
    <xf numFmtId="0" fontId="38" fillId="0" borderId="5" xfId="0" applyFont="1" applyBorder="1" applyAlignment="1">
      <alignment vertical="center"/>
    </xf>
    <xf numFmtId="0" fontId="9" fillId="0" borderId="26"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0" fillId="0" borderId="3" xfId="0" applyBorder="1" applyAlignment="1">
      <alignment vertical="center"/>
    </xf>
    <xf numFmtId="0" fontId="0" fillId="0" borderId="5" xfId="0" applyBorder="1" applyAlignment="1">
      <alignment vertical="center"/>
    </xf>
    <xf numFmtId="0" fontId="0" fillId="0" borderId="98" xfId="0" applyBorder="1" applyAlignment="1">
      <alignment vertical="center"/>
    </xf>
    <xf numFmtId="0" fontId="0" fillId="0" borderId="16" xfId="0" applyBorder="1" applyAlignment="1">
      <alignment vertical="center"/>
    </xf>
    <xf numFmtId="0" fontId="0" fillId="0" borderId="22" xfId="0" applyBorder="1" applyAlignment="1">
      <alignment vertical="center"/>
    </xf>
    <xf numFmtId="0" fontId="0" fillId="0" borderId="99" xfId="0" applyBorder="1" applyAlignment="1">
      <alignment vertical="center"/>
    </xf>
    <xf numFmtId="0" fontId="0" fillId="0" borderId="91" xfId="0" applyBorder="1" applyAlignment="1">
      <alignment horizontal="center" vertical="center" wrapText="1"/>
    </xf>
    <xf numFmtId="0" fontId="0" fillId="0" borderId="93" xfId="0" applyBorder="1" applyAlignment="1">
      <alignment horizontal="center" vertical="center" wrapText="1"/>
    </xf>
    <xf numFmtId="0" fontId="55" fillId="0" borderId="73" xfId="0" applyFont="1" applyBorder="1" applyAlignment="1">
      <alignment horizontal="center" vertical="center" wrapText="1"/>
    </xf>
    <xf numFmtId="0" fontId="55" fillId="0" borderId="61" xfId="0" applyFont="1" applyBorder="1" applyAlignment="1">
      <alignment horizontal="center" vertical="center" wrapText="1"/>
    </xf>
    <xf numFmtId="0" fontId="0" fillId="0" borderId="73" xfId="0" applyBorder="1" applyAlignment="1">
      <alignment horizontal="center" vertical="center"/>
    </xf>
    <xf numFmtId="0" fontId="0" fillId="0" borderId="61" xfId="0" applyBorder="1" applyAlignment="1">
      <alignment horizontal="center" vertical="center"/>
    </xf>
    <xf numFmtId="0" fontId="0" fillId="0" borderId="92" xfId="0" applyBorder="1" applyAlignment="1">
      <alignment horizontal="center" vertical="center"/>
    </xf>
    <xf numFmtId="0" fontId="0" fillId="0" borderId="94" xfId="0" applyBorder="1" applyAlignment="1">
      <alignment horizontal="center" vertical="center"/>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95" xfId="0" applyBorder="1" applyAlignment="1">
      <alignment horizontal="left" vertical="center" wrapText="1"/>
    </xf>
    <xf numFmtId="0" fontId="49" fillId="3" borderId="72" xfId="0" applyFont="1" applyFill="1" applyBorder="1" applyAlignment="1" applyProtection="1">
      <alignment horizontal="center" vertical="center" wrapText="1"/>
      <protection locked="0"/>
    </xf>
    <xf numFmtId="0" fontId="49" fillId="3" borderId="61" xfId="0" applyFont="1" applyFill="1" applyBorder="1" applyAlignment="1" applyProtection="1">
      <alignment horizontal="center" vertical="center" wrapText="1"/>
      <protection locked="0"/>
    </xf>
    <xf numFmtId="0" fontId="0" fillId="0" borderId="35" xfId="0" applyBorder="1" applyAlignment="1">
      <alignment horizontal="left" vertical="center" wrapText="1"/>
    </xf>
    <xf numFmtId="0" fontId="0" fillId="0" borderId="27" xfId="0" applyBorder="1" applyAlignment="1">
      <alignment horizontal="left" vertical="center" wrapText="1"/>
    </xf>
    <xf numFmtId="0" fontId="0" fillId="0" borderId="97" xfId="0" applyBorder="1" applyAlignment="1">
      <alignment horizontal="left" vertical="center" wrapText="1"/>
    </xf>
    <xf numFmtId="0" fontId="0" fillId="3" borderId="70" xfId="0" applyFill="1" applyBorder="1" applyAlignment="1" applyProtection="1">
      <alignment horizontal="center" vertical="center"/>
      <protection locked="0"/>
    </xf>
    <xf numFmtId="0" fontId="0" fillId="3" borderId="84" xfId="0" applyFill="1" applyBorder="1" applyAlignment="1" applyProtection="1">
      <alignment horizontal="center" vertical="center"/>
      <protection locked="0"/>
    </xf>
    <xf numFmtId="0" fontId="0" fillId="0" borderId="78" xfId="0" applyBorder="1" applyAlignment="1">
      <alignment horizontal="center" vertical="center" wrapText="1"/>
    </xf>
    <xf numFmtId="0" fontId="40" fillId="0" borderId="0" xfId="0" applyFont="1" applyAlignment="1">
      <alignment horizontal="left" vertical="center"/>
    </xf>
    <xf numFmtId="0" fontId="0" fillId="0" borderId="64" xfId="0" applyBorder="1" applyAlignment="1">
      <alignment horizontal="center" vertical="center" shrinkToFit="1"/>
    </xf>
    <xf numFmtId="14" fontId="53" fillId="3" borderId="106" xfId="0" applyNumberFormat="1" applyFont="1" applyFill="1" applyBorder="1" applyAlignment="1" applyProtection="1">
      <alignment horizontal="center" vertical="center"/>
      <protection locked="0"/>
    </xf>
    <xf numFmtId="0" fontId="52" fillId="3" borderId="107" xfId="0" applyFont="1" applyFill="1" applyBorder="1" applyAlignment="1" applyProtection="1">
      <alignment horizontal="center" vertical="center"/>
      <protection locked="0"/>
    </xf>
    <xf numFmtId="0" fontId="5" fillId="0" borderId="51" xfId="0" applyFont="1" applyBorder="1" applyAlignment="1">
      <alignment horizontal="center" vertical="center"/>
    </xf>
    <xf numFmtId="0" fontId="0" fillId="0" borderId="66" xfId="0" applyBorder="1" applyAlignment="1">
      <alignment horizontal="center" vertical="center"/>
    </xf>
    <xf numFmtId="0" fontId="6" fillId="3" borderId="74" xfId="0" applyFont="1" applyFill="1" applyBorder="1" applyAlignment="1" applyProtection="1">
      <alignment vertical="center"/>
      <protection locked="0"/>
    </xf>
    <xf numFmtId="0" fontId="0" fillId="3" borderId="69" xfId="0" applyFill="1" applyBorder="1" applyAlignment="1" applyProtection="1">
      <alignment vertical="center"/>
      <protection locked="0"/>
    </xf>
    <xf numFmtId="0" fontId="0" fillId="3" borderId="89" xfId="0" applyFill="1" applyBorder="1" applyAlignment="1" applyProtection="1">
      <alignment vertical="center"/>
      <protection locked="0"/>
    </xf>
    <xf numFmtId="0" fontId="0" fillId="3" borderId="90" xfId="0" applyFill="1" applyBorder="1" applyAlignment="1" applyProtection="1">
      <alignment vertical="center"/>
      <protection locked="0"/>
    </xf>
    <xf numFmtId="0" fontId="0" fillId="3" borderId="44" xfId="0" applyFill="1" applyBorder="1" applyAlignment="1" applyProtection="1">
      <alignment horizontal="left" vertical="center" wrapText="1"/>
      <protection locked="0"/>
    </xf>
    <xf numFmtId="0" fontId="0" fillId="3" borderId="45" xfId="0" applyFill="1" applyBorder="1" applyAlignment="1" applyProtection="1">
      <alignment horizontal="left" vertical="center" wrapText="1"/>
      <protection locked="0"/>
    </xf>
    <xf numFmtId="0" fontId="0" fillId="3" borderId="100" xfId="0" applyFill="1" applyBorder="1" applyAlignment="1" applyProtection="1">
      <alignment horizontal="left" vertical="center" wrapText="1"/>
      <protection locked="0"/>
    </xf>
    <xf numFmtId="0" fontId="0" fillId="3" borderId="68"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0" fillId="3" borderId="114" xfId="0" applyFill="1" applyBorder="1" applyAlignment="1" applyProtection="1">
      <alignment horizontal="left" vertical="center" wrapText="1"/>
      <protection locked="0"/>
    </xf>
    <xf numFmtId="0" fontId="0" fillId="3" borderId="74" xfId="0" applyFill="1" applyBorder="1" applyAlignment="1" applyProtection="1">
      <alignment horizontal="left" vertical="center" wrapText="1"/>
      <protection locked="0"/>
    </xf>
    <xf numFmtId="0" fontId="0" fillId="3" borderId="69" xfId="0" applyFill="1" applyBorder="1" applyAlignment="1" applyProtection="1">
      <alignment horizontal="left" vertical="center" wrapText="1"/>
      <protection locked="0"/>
    </xf>
    <xf numFmtId="0" fontId="0" fillId="3" borderId="117" xfId="0" applyFill="1" applyBorder="1" applyAlignment="1" applyProtection="1">
      <alignment horizontal="left" vertical="center" wrapText="1"/>
      <protection locked="0"/>
    </xf>
    <xf numFmtId="0" fontId="52" fillId="4" borderId="56" xfId="0" applyFont="1" applyFill="1" applyBorder="1" applyAlignment="1">
      <alignment horizontal="center" vertical="center" shrinkToFit="1"/>
    </xf>
    <xf numFmtId="0" fontId="52" fillId="4" borderId="57" xfId="0" applyFont="1" applyFill="1" applyBorder="1" applyAlignment="1">
      <alignment horizontal="center" vertical="center" shrinkToFit="1"/>
    </xf>
    <xf numFmtId="0" fontId="52" fillId="4" borderId="65" xfId="0" applyFont="1" applyFill="1" applyBorder="1" applyAlignment="1">
      <alignment horizontal="center" vertical="center" shrinkToFit="1"/>
    </xf>
    <xf numFmtId="0" fontId="52" fillId="4" borderId="119" xfId="0" applyFont="1" applyFill="1" applyBorder="1" applyAlignment="1">
      <alignment horizontal="center" vertical="center" shrinkToFit="1"/>
    </xf>
    <xf numFmtId="0" fontId="52" fillId="4" borderId="120" xfId="0" applyFont="1" applyFill="1" applyBorder="1" applyAlignment="1">
      <alignment horizontal="center" vertical="center" shrinkToFit="1"/>
    </xf>
    <xf numFmtId="0" fontId="0" fillId="0" borderId="59" xfId="0" applyBorder="1" applyAlignment="1">
      <alignment vertical="center" shrinkToFit="1"/>
    </xf>
    <xf numFmtId="0" fontId="37" fillId="0" borderId="59" xfId="0" applyFont="1" applyBorder="1" applyAlignment="1">
      <alignment horizontal="center" vertical="center"/>
    </xf>
    <xf numFmtId="0" fontId="0" fillId="0" borderId="92" xfId="0" applyBorder="1" applyAlignment="1" applyProtection="1">
      <alignment horizontal="center" vertical="center"/>
      <protection locked="0"/>
    </xf>
    <xf numFmtId="0" fontId="0" fillId="0" borderId="94" xfId="0" applyBorder="1" applyAlignment="1" applyProtection="1">
      <alignment horizontal="center" vertical="center"/>
      <protection locked="0"/>
    </xf>
    <xf numFmtId="0" fontId="40" fillId="0" borderId="0" xfId="0" applyFont="1" applyAlignment="1">
      <alignment horizontal="center" vertical="center"/>
    </xf>
    <xf numFmtId="0" fontId="40" fillId="0" borderId="85" xfId="0" applyFont="1" applyBorder="1" applyAlignment="1">
      <alignment horizontal="center" vertical="center"/>
    </xf>
    <xf numFmtId="0" fontId="0" fillId="3" borderId="76" xfId="0" applyFill="1" applyBorder="1" applyAlignment="1" applyProtection="1">
      <alignment horizontal="center" vertical="center"/>
      <protection locked="0"/>
    </xf>
    <xf numFmtId="0" fontId="0" fillId="3" borderId="77" xfId="0" applyFill="1" applyBorder="1" applyAlignment="1" applyProtection="1">
      <alignment horizontal="center" vertical="center"/>
      <protection locked="0"/>
    </xf>
    <xf numFmtId="0" fontId="3" fillId="0" borderId="113" xfId="0" applyFont="1" applyBorder="1" applyAlignment="1">
      <alignment horizontal="left" vertical="top"/>
    </xf>
    <xf numFmtId="0" fontId="3" fillId="0" borderId="109" xfId="0" applyFont="1" applyBorder="1" applyAlignment="1">
      <alignment horizontal="left" vertical="top"/>
    </xf>
    <xf numFmtId="0" fontId="3" fillId="0" borderId="110" xfId="0" applyFont="1" applyBorder="1" applyAlignment="1">
      <alignment horizontal="left" vertical="top"/>
    </xf>
    <xf numFmtId="0" fontId="3" fillId="0" borderId="53" xfId="0" applyFont="1" applyBorder="1" applyAlignment="1">
      <alignment horizontal="left" vertical="top"/>
    </xf>
    <xf numFmtId="0" fontId="3" fillId="0" borderId="0" xfId="0" applyFont="1" applyAlignment="1">
      <alignment horizontal="left" vertical="top"/>
    </xf>
    <xf numFmtId="0" fontId="3" fillId="0" borderId="111" xfId="0" applyFont="1" applyBorder="1" applyAlignment="1">
      <alignment horizontal="left" vertical="top"/>
    </xf>
    <xf numFmtId="0" fontId="3" fillId="0" borderId="18" xfId="0" applyFont="1" applyBorder="1" applyAlignment="1">
      <alignment horizontal="left" vertical="top"/>
    </xf>
    <xf numFmtId="0" fontId="3" fillId="0" borderId="64" xfId="0" applyFont="1" applyBorder="1" applyAlignment="1">
      <alignment horizontal="left" vertical="top"/>
    </xf>
    <xf numFmtId="0" fontId="3" fillId="0" borderId="67" xfId="0" applyFont="1" applyBorder="1" applyAlignment="1">
      <alignment horizontal="left" vertical="top"/>
    </xf>
    <xf numFmtId="0" fontId="0" fillId="0" borderId="80" xfId="0" applyBorder="1" applyAlignment="1">
      <alignment horizontal="center" vertical="center" wrapText="1"/>
    </xf>
    <xf numFmtId="0" fontId="48" fillId="0" borderId="75" xfId="0" applyFont="1" applyBorder="1" applyAlignment="1">
      <alignment horizontal="left" vertical="center" wrapText="1"/>
    </xf>
    <xf numFmtId="0" fontId="48" fillId="0" borderId="76" xfId="0" applyFont="1" applyBorder="1" applyAlignment="1">
      <alignment horizontal="left" vertical="center"/>
    </xf>
    <xf numFmtId="0" fontId="48" fillId="0" borderId="77" xfId="0" applyFont="1" applyBorder="1" applyAlignment="1">
      <alignment horizontal="left" vertical="center"/>
    </xf>
    <xf numFmtId="0" fontId="48" fillId="0" borderId="78" xfId="0" applyFont="1" applyBorder="1" applyAlignment="1">
      <alignment horizontal="left" vertical="center"/>
    </xf>
    <xf numFmtId="0" fontId="48" fillId="0" borderId="59" xfId="0" applyFont="1" applyBorder="1" applyAlignment="1">
      <alignment horizontal="left" vertical="center"/>
    </xf>
    <xf numFmtId="0" fontId="48" fillId="0" borderId="79" xfId="0" applyFont="1" applyBorder="1" applyAlignment="1">
      <alignment horizontal="left" vertical="center"/>
    </xf>
    <xf numFmtId="0" fontId="48" fillId="0" borderId="78" xfId="0" applyFont="1" applyBorder="1" applyAlignment="1">
      <alignment horizontal="center" vertical="center"/>
    </xf>
    <xf numFmtId="0" fontId="48" fillId="0" borderId="80" xfId="0" applyFont="1" applyBorder="1" applyAlignment="1">
      <alignment horizontal="center" vertical="center"/>
    </xf>
    <xf numFmtId="0" fontId="48" fillId="0" borderId="59" xfId="0" applyFont="1" applyBorder="1" applyAlignment="1">
      <alignment horizontal="center" vertical="center"/>
    </xf>
    <xf numFmtId="0" fontId="48" fillId="0" borderId="81" xfId="0" applyFont="1" applyBorder="1" applyAlignment="1">
      <alignment horizontal="center" vertical="center"/>
    </xf>
    <xf numFmtId="0" fontId="48" fillId="0" borderId="79" xfId="0" applyFont="1" applyBorder="1" applyAlignment="1">
      <alignment horizontal="center" vertical="center"/>
    </xf>
    <xf numFmtId="0" fontId="48" fillId="0" borderId="82" xfId="0" applyFont="1" applyBorder="1" applyAlignment="1">
      <alignment horizontal="center" vertical="center"/>
    </xf>
    <xf numFmtId="0" fontId="6" fillId="0" borderId="59" xfId="0" applyFont="1" applyBorder="1" applyAlignment="1">
      <alignment horizontal="center" vertical="center" wrapText="1"/>
    </xf>
    <xf numFmtId="0" fontId="6" fillId="0" borderId="59" xfId="0" applyFont="1" applyBorder="1" applyAlignment="1" applyProtection="1">
      <alignment horizontal="center" vertical="center" wrapText="1"/>
      <protection locked="0"/>
    </xf>
    <xf numFmtId="0" fontId="6" fillId="0" borderId="60" xfId="0" applyFont="1" applyBorder="1" applyAlignment="1">
      <alignment horizontal="center" vertical="center" wrapText="1"/>
    </xf>
    <xf numFmtId="0" fontId="6" fillId="0" borderId="72" xfId="0" applyFont="1" applyBorder="1" applyAlignment="1">
      <alignment horizontal="center" vertical="center" wrapText="1"/>
    </xf>
    <xf numFmtId="0" fontId="6" fillId="0" borderId="103" xfId="0" applyFont="1" applyBorder="1" applyAlignment="1">
      <alignment horizontal="center" vertical="center" wrapText="1"/>
    </xf>
    <xf numFmtId="0" fontId="43" fillId="0" borderId="60" xfId="0" applyFont="1" applyBorder="1" applyAlignment="1">
      <alignment horizontal="center" vertical="center" wrapText="1"/>
    </xf>
    <xf numFmtId="0" fontId="43" fillId="0" borderId="72" xfId="0" applyFont="1" applyBorder="1" applyAlignment="1">
      <alignment horizontal="center" vertical="center" wrapText="1"/>
    </xf>
    <xf numFmtId="0" fontId="43" fillId="0" borderId="103" xfId="0" applyFont="1" applyBorder="1" applyAlignment="1">
      <alignment horizontal="center" vertical="center" wrapText="1"/>
    </xf>
    <xf numFmtId="14" fontId="6" fillId="0" borderId="59" xfId="0" applyNumberFormat="1" applyFont="1" applyBorder="1" applyAlignment="1">
      <alignment horizontal="center" vertical="center" wrapText="1"/>
    </xf>
    <xf numFmtId="0" fontId="6" fillId="0" borderId="81" xfId="0" applyFont="1" applyBorder="1" applyAlignment="1">
      <alignment horizontal="center" vertical="center" wrapText="1"/>
    </xf>
    <xf numFmtId="0" fontId="6" fillId="0" borderId="81" xfId="0" applyFont="1" applyBorder="1" applyAlignment="1" applyProtection="1">
      <alignment horizontal="center" vertical="center" wrapText="1"/>
      <protection locked="0"/>
    </xf>
    <xf numFmtId="0" fontId="6" fillId="0" borderId="59" xfId="0" applyFont="1" applyBorder="1" applyAlignment="1">
      <alignment vertical="center" wrapText="1" shrinkToFit="1"/>
    </xf>
    <xf numFmtId="0" fontId="6" fillId="0" borderId="59" xfId="0" applyFont="1" applyBorder="1" applyAlignment="1" applyProtection="1">
      <alignment horizontal="center" vertical="center"/>
      <protection locked="0"/>
    </xf>
    <xf numFmtId="5" fontId="6" fillId="0" borderId="59" xfId="0" applyNumberFormat="1"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86" xfId="0" applyFont="1" applyBorder="1" applyAlignment="1">
      <alignment horizontal="center" vertical="center"/>
    </xf>
    <xf numFmtId="0" fontId="6" fillId="0" borderId="68" xfId="0" applyFont="1" applyBorder="1" applyAlignment="1">
      <alignment horizontal="center" vertical="center"/>
    </xf>
    <xf numFmtId="0" fontId="6" fillId="0" borderId="0" xfId="0" applyFont="1" applyAlignment="1">
      <alignment horizontal="center" vertical="center"/>
    </xf>
    <xf numFmtId="0" fontId="6" fillId="0" borderId="116"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56" xfId="0" applyFont="1" applyBorder="1" applyAlignment="1">
      <alignment horizontal="center" vertical="center"/>
    </xf>
    <xf numFmtId="0" fontId="6" fillId="0" borderId="57" xfId="0" applyFont="1" applyBorder="1" applyAlignment="1">
      <alignment horizontal="center" vertical="center"/>
    </xf>
    <xf numFmtId="0" fontId="6" fillId="0" borderId="65" xfId="0" applyFont="1" applyBorder="1" applyAlignment="1">
      <alignment horizontal="center" vertical="center"/>
    </xf>
    <xf numFmtId="0" fontId="0" fillId="0" borderId="59" xfId="0"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31" xfId="0" applyBorder="1" applyAlignment="1">
      <alignment horizontal="left" vertical="center"/>
    </xf>
    <xf numFmtId="0" fontId="6" fillId="0" borderId="56" xfId="0" applyFont="1" applyBorder="1" applyAlignment="1">
      <alignment horizontal="left" vertical="center"/>
    </xf>
    <xf numFmtId="0" fontId="6" fillId="0" borderId="57" xfId="0" applyFont="1" applyBorder="1" applyAlignment="1">
      <alignment horizontal="left" vertical="center"/>
    </xf>
    <xf numFmtId="0" fontId="6" fillId="0" borderId="65" xfId="0" applyFont="1" applyBorder="1" applyAlignment="1">
      <alignment horizontal="left" vertical="center"/>
    </xf>
    <xf numFmtId="0" fontId="43" fillId="0" borderId="59" xfId="0" applyFont="1" applyBorder="1" applyAlignment="1">
      <alignment horizontal="center" vertical="center"/>
    </xf>
    <xf numFmtId="0" fontId="6" fillId="0" borderId="59" xfId="0" applyFont="1" applyBorder="1" applyAlignment="1">
      <alignment horizontal="center" vertical="center"/>
    </xf>
    <xf numFmtId="0" fontId="6" fillId="0" borderId="59" xfId="0" applyFont="1" applyBorder="1" applyAlignment="1">
      <alignment vertical="center"/>
    </xf>
    <xf numFmtId="0" fontId="6" fillId="0" borderId="64" xfId="0" applyFont="1" applyBorder="1" applyAlignment="1">
      <alignment horizontal="center" vertical="center" shrinkToFit="1"/>
    </xf>
    <xf numFmtId="178" fontId="5" fillId="0" borderId="56" xfId="0" applyNumberFormat="1" applyFont="1" applyBorder="1" applyAlignment="1">
      <alignment horizontal="center" vertical="center"/>
    </xf>
    <xf numFmtId="178" fontId="6" fillId="0" borderId="65" xfId="0" applyNumberFormat="1" applyFont="1" applyBorder="1" applyAlignment="1">
      <alignment horizontal="center" vertical="center"/>
    </xf>
    <xf numFmtId="0" fontId="5" fillId="0" borderId="51" xfId="0" applyFont="1" applyBorder="1" applyAlignment="1" applyProtection="1">
      <alignment horizontal="center" vertical="center"/>
      <protection locked="0"/>
    </xf>
    <xf numFmtId="0" fontId="6" fillId="0" borderId="115" xfId="0" applyFont="1" applyBorder="1" applyAlignment="1" applyProtection="1">
      <alignment horizontal="center" vertical="center"/>
      <protection locked="0"/>
    </xf>
    <xf numFmtId="0" fontId="49" fillId="4" borderId="72" xfId="0" applyFont="1" applyFill="1" applyBorder="1" applyAlignment="1">
      <alignment horizontal="center" vertical="center" wrapText="1"/>
    </xf>
    <xf numFmtId="0" fontId="49" fillId="4" borderId="61" xfId="0" applyFont="1" applyFill="1" applyBorder="1" applyAlignment="1">
      <alignment horizontal="center" vertical="center" wrapText="1"/>
    </xf>
    <xf numFmtId="0" fontId="0" fillId="3" borderId="44" xfId="0" applyFill="1" applyBorder="1" applyAlignment="1" applyProtection="1">
      <alignment horizontal="left" vertical="center" wrapText="1" shrinkToFit="1"/>
      <protection locked="0"/>
    </xf>
    <xf numFmtId="0" fontId="0" fillId="3" borderId="45" xfId="0" applyFill="1" applyBorder="1" applyAlignment="1" applyProtection="1">
      <alignment horizontal="left" vertical="center" shrinkToFit="1"/>
      <protection locked="0"/>
    </xf>
    <xf numFmtId="0" fontId="0" fillId="3" borderId="100" xfId="0" applyFill="1" applyBorder="1" applyAlignment="1" applyProtection="1">
      <alignment horizontal="left" vertical="center" shrinkToFit="1"/>
      <protection locked="0"/>
    </xf>
    <xf numFmtId="0" fontId="0" fillId="3" borderId="68" xfId="0" applyFill="1" applyBorder="1" applyAlignment="1" applyProtection="1">
      <alignment horizontal="left" vertical="center" shrinkToFit="1"/>
      <protection locked="0"/>
    </xf>
    <xf numFmtId="0" fontId="0" fillId="3" borderId="0" xfId="0" applyFill="1" applyAlignment="1" applyProtection="1">
      <alignment horizontal="left" vertical="center" shrinkToFit="1"/>
      <protection locked="0"/>
    </xf>
    <xf numFmtId="0" fontId="0" fillId="3" borderId="114" xfId="0" applyFill="1" applyBorder="1" applyAlignment="1" applyProtection="1">
      <alignment horizontal="left" vertical="center" shrinkToFit="1"/>
      <protection locked="0"/>
    </xf>
    <xf numFmtId="0" fontId="0" fillId="3" borderId="74" xfId="0" applyFill="1" applyBorder="1" applyAlignment="1" applyProtection="1">
      <alignment horizontal="left" vertical="center" shrinkToFit="1"/>
      <protection locked="0"/>
    </xf>
    <xf numFmtId="0" fontId="0" fillId="3" borderId="69" xfId="0" applyFill="1" applyBorder="1" applyAlignment="1" applyProtection="1">
      <alignment horizontal="left" vertical="center" shrinkToFit="1"/>
      <protection locked="0"/>
    </xf>
    <xf numFmtId="0" fontId="0" fillId="3" borderId="117" xfId="0" applyFill="1" applyBorder="1" applyAlignment="1" applyProtection="1">
      <alignment horizontal="left" vertical="center" shrinkToFit="1"/>
      <protection locked="0"/>
    </xf>
    <xf numFmtId="0" fontId="42" fillId="0" borderId="59" xfId="0" applyFont="1" applyBorder="1" applyAlignment="1">
      <alignment horizontal="center" vertical="center" wrapText="1"/>
    </xf>
    <xf numFmtId="0" fontId="9" fillId="0" borderId="59" xfId="0" applyFont="1" applyBorder="1" applyAlignment="1" applyProtection="1">
      <alignment horizontal="center" vertical="center"/>
      <protection locked="0"/>
    </xf>
    <xf numFmtId="5" fontId="9" fillId="0" borderId="59" xfId="0" applyNumberFormat="1" applyFont="1" applyBorder="1" applyAlignment="1" applyProtection="1">
      <alignment horizontal="center" vertical="center"/>
      <protection locked="0"/>
    </xf>
    <xf numFmtId="0" fontId="0" fillId="0" borderId="72" xfId="0" applyBorder="1" applyAlignment="1">
      <alignment horizontal="center" vertical="center" wrapText="1"/>
    </xf>
    <xf numFmtId="0" fontId="0" fillId="0" borderId="60" xfId="0" applyBorder="1" applyAlignment="1">
      <alignment horizontal="center"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86" xfId="0" applyBorder="1" applyAlignment="1">
      <alignment horizontal="left" vertical="center"/>
    </xf>
    <xf numFmtId="0" fontId="0" fillId="0" borderId="56" xfId="0" applyBorder="1" applyAlignment="1">
      <alignment horizontal="left" vertical="center"/>
    </xf>
    <xf numFmtId="0" fontId="0" fillId="0" borderId="57" xfId="0" applyBorder="1" applyAlignment="1">
      <alignment horizontal="left" vertical="center"/>
    </xf>
    <xf numFmtId="0" fontId="0" fillId="0" borderId="65" xfId="0" applyBorder="1" applyAlignment="1">
      <alignment horizontal="left" vertical="center"/>
    </xf>
    <xf numFmtId="0" fontId="0" fillId="0" borderId="68" xfId="0" applyBorder="1" applyAlignment="1">
      <alignment horizontal="left" vertical="center"/>
    </xf>
    <xf numFmtId="0" fontId="0" fillId="0" borderId="0" xfId="0" applyAlignment="1">
      <alignment horizontal="left" vertical="center"/>
    </xf>
    <xf numFmtId="0" fontId="0" fillId="0" borderId="116" xfId="0" applyBorder="1" applyAlignment="1">
      <alignment horizontal="left" vertical="center"/>
    </xf>
    <xf numFmtId="179" fontId="0" fillId="0" borderId="56" xfId="0" applyNumberFormat="1" applyBorder="1" applyAlignment="1">
      <alignment horizontal="left" vertical="center" shrinkToFit="1"/>
    </xf>
    <xf numFmtId="179" fontId="0" fillId="0" borderId="57" xfId="0" applyNumberFormat="1" applyBorder="1" applyAlignment="1">
      <alignment horizontal="left" vertical="center" shrinkToFit="1"/>
    </xf>
    <xf numFmtId="179" fontId="0" fillId="0" borderId="65" xfId="0" applyNumberFormat="1" applyBorder="1" applyAlignment="1">
      <alignment horizontal="left" vertical="center" shrinkToFit="1"/>
    </xf>
    <xf numFmtId="0" fontId="0" fillId="0" borderId="59" xfId="0" applyBorder="1" applyAlignment="1" applyProtection="1">
      <alignment horizontal="center" vertical="center"/>
      <protection locked="0"/>
    </xf>
    <xf numFmtId="0" fontId="0" fillId="0" borderId="59" xfId="0" applyBorder="1" applyAlignment="1">
      <alignment horizontal="center" vertical="center" wrapText="1"/>
    </xf>
    <xf numFmtId="0" fontId="0" fillId="0" borderId="59" xfId="0" applyBorder="1" applyAlignment="1">
      <alignment vertical="center"/>
    </xf>
    <xf numFmtId="178" fontId="3" fillId="0" borderId="56" xfId="0" applyNumberFormat="1" applyFont="1" applyBorder="1" applyAlignment="1">
      <alignment horizontal="center" vertical="center"/>
    </xf>
    <xf numFmtId="178" fontId="0" fillId="0" borderId="65" xfId="0" applyNumberFormat="1" applyBorder="1" applyAlignment="1">
      <alignment horizontal="center" vertical="center"/>
    </xf>
    <xf numFmtId="0" fontId="0" fillId="0" borderId="115" xfId="0" applyBorder="1" applyAlignment="1" applyProtection="1">
      <alignment horizontal="center" vertical="center"/>
      <protection locked="0"/>
    </xf>
    <xf numFmtId="0" fontId="0" fillId="0" borderId="59" xfId="0" applyBorder="1" applyAlignment="1">
      <alignment horizontal="center" vertical="center"/>
    </xf>
    <xf numFmtId="0" fontId="59" fillId="0" borderId="68" xfId="2" applyFont="1" applyBorder="1" applyAlignment="1" applyProtection="1">
      <alignment horizontal="right" wrapText="1"/>
      <protection locked="0"/>
    </xf>
    <xf numFmtId="0" fontId="59" fillId="0" borderId="0" xfId="2" applyFont="1" applyAlignment="1" applyProtection="1">
      <alignment horizontal="right" wrapText="1"/>
      <protection locked="0"/>
    </xf>
    <xf numFmtId="0" fontId="59" fillId="0" borderId="116" xfId="2" applyFont="1" applyBorder="1" applyAlignment="1" applyProtection="1">
      <alignment horizontal="right" wrapText="1"/>
      <protection locked="0"/>
    </xf>
    <xf numFmtId="0" fontId="59" fillId="0" borderId="68" xfId="2" applyFont="1" applyBorder="1" applyAlignment="1">
      <alignment horizontal="left" vertical="top" wrapText="1"/>
    </xf>
    <xf numFmtId="0" fontId="59" fillId="0" borderId="0" xfId="2" applyFont="1" applyAlignment="1">
      <alignment horizontal="left" vertical="top" wrapText="1"/>
    </xf>
    <xf numFmtId="0" fontId="59" fillId="0" borderId="116" xfId="2" applyFont="1" applyBorder="1" applyAlignment="1">
      <alignment horizontal="left" vertical="top" wrapText="1"/>
    </xf>
    <xf numFmtId="0" fontId="59" fillId="0" borderId="30" xfId="2" applyFont="1" applyBorder="1" applyAlignment="1" applyProtection="1">
      <alignment horizontal="left"/>
      <protection locked="0"/>
    </xf>
    <xf numFmtId="0" fontId="59" fillId="0" borderId="59" xfId="2" applyFont="1" applyBorder="1" applyAlignment="1" applyProtection="1">
      <alignment horizontal="left" vertical="center" wrapText="1"/>
      <protection locked="0"/>
    </xf>
    <xf numFmtId="0" fontId="16" fillId="0" borderId="59" xfId="2" applyFont="1" applyBorder="1" applyAlignment="1">
      <alignment horizontal="center" vertical="center" wrapText="1"/>
    </xf>
    <xf numFmtId="0" fontId="59" fillId="0" borderId="59" xfId="2" applyFont="1" applyBorder="1" applyAlignment="1">
      <alignment horizontal="center" vertical="center" wrapText="1"/>
    </xf>
    <xf numFmtId="0" fontId="59" fillId="0" borderId="59" xfId="2" applyFont="1" applyBorder="1" applyAlignment="1" applyProtection="1">
      <alignment horizontal="center" vertical="center" wrapText="1"/>
      <protection locked="0"/>
    </xf>
    <xf numFmtId="0" fontId="58" fillId="0" borderId="68" xfId="2" applyFont="1" applyBorder="1" applyAlignment="1">
      <alignment horizontal="center" vertical="top" wrapText="1"/>
    </xf>
    <xf numFmtId="0" fontId="58" fillId="0" borderId="0" xfId="2" applyFont="1" applyAlignment="1">
      <alignment horizontal="center" vertical="top" wrapText="1"/>
    </xf>
    <xf numFmtId="0" fontId="58" fillId="0" borderId="116" xfId="2" applyFont="1" applyBorder="1" applyAlignment="1">
      <alignment horizontal="center" vertical="top" wrapText="1"/>
    </xf>
    <xf numFmtId="0" fontId="59" fillId="0" borderId="57" xfId="2" applyFont="1" applyBorder="1" applyAlignment="1" applyProtection="1">
      <alignment horizontal="left" wrapText="1"/>
      <protection locked="0"/>
    </xf>
    <xf numFmtId="0" fontId="58" fillId="0" borderId="0" xfId="2" applyFont="1" applyAlignment="1">
      <alignment horizontal="center" vertical="center" wrapText="1"/>
    </xf>
    <xf numFmtId="0" fontId="59" fillId="0" borderId="0" xfId="2" applyFont="1" applyAlignment="1">
      <alignment horizontal="left" vertical="center" wrapText="1"/>
    </xf>
    <xf numFmtId="0" fontId="59" fillId="0" borderId="0" xfId="2" applyFont="1" applyAlignment="1" applyProtection="1">
      <alignment horizontal="right" vertical="center" wrapText="1"/>
      <protection locked="0"/>
    </xf>
    <xf numFmtId="0" fontId="63" fillId="4" borderId="30" xfId="0" applyFont="1" applyFill="1" applyBorder="1" applyAlignment="1" applyProtection="1">
      <alignment horizontal="left" wrapText="1"/>
      <protection locked="0"/>
    </xf>
    <xf numFmtId="0" fontId="27" fillId="4" borderId="30" xfId="0" applyFont="1" applyFill="1" applyBorder="1" applyAlignment="1" applyProtection="1">
      <alignment horizontal="left" wrapText="1"/>
      <protection locked="0"/>
    </xf>
    <xf numFmtId="0" fontId="27" fillId="4" borderId="57" xfId="0" applyFont="1" applyFill="1" applyBorder="1" applyAlignment="1" applyProtection="1">
      <alignment horizontal="left" wrapText="1"/>
      <protection locked="0"/>
    </xf>
    <xf numFmtId="0" fontId="63" fillId="4" borderId="59" xfId="0" applyFont="1" applyFill="1" applyBorder="1" applyAlignment="1">
      <alignment horizontal="center" vertical="top" wrapText="1"/>
    </xf>
    <xf numFmtId="0" fontId="63" fillId="4" borderId="59" xfId="0" applyFont="1" applyFill="1" applyBorder="1" applyAlignment="1">
      <alignment horizontal="justify" vertical="top" wrapText="1"/>
    </xf>
    <xf numFmtId="0" fontId="63" fillId="4" borderId="0" xfId="0" applyFont="1" applyFill="1" applyAlignment="1">
      <alignment horizontal="left" vertical="center" wrapText="1"/>
    </xf>
    <xf numFmtId="0" fontId="63" fillId="4" borderId="0" xfId="0" applyFont="1" applyFill="1" applyAlignment="1">
      <alignment horizontal="justify" vertical="center" wrapText="1"/>
    </xf>
    <xf numFmtId="0" fontId="0" fillId="4" borderId="0" xfId="0" applyFill="1" applyAlignment="1">
      <alignment vertical="center" wrapText="1"/>
    </xf>
    <xf numFmtId="0" fontId="63" fillId="4" borderId="0" xfId="0" applyFont="1" applyFill="1" applyAlignment="1" applyProtection="1">
      <alignment horizontal="right" wrapText="1"/>
      <protection locked="0"/>
    </xf>
    <xf numFmtId="0" fontId="0" fillId="4" borderId="0" xfId="0" applyFill="1" applyAlignment="1" applyProtection="1">
      <alignment wrapText="1"/>
      <protection locked="0"/>
    </xf>
    <xf numFmtId="31" fontId="63" fillId="4" borderId="0" xfId="0" applyNumberFormat="1" applyFont="1" applyFill="1" applyAlignment="1">
      <alignment horizontal="right" vertical="center" wrapText="1"/>
    </xf>
    <xf numFmtId="0" fontId="63" fillId="4" borderId="0" xfId="0" applyFont="1" applyFill="1" applyAlignment="1">
      <alignment horizontal="right" vertical="center" wrapText="1"/>
    </xf>
    <xf numFmtId="0" fontId="69" fillId="4" borderId="0" xfId="0" applyFont="1" applyFill="1" applyAlignment="1">
      <alignment horizontal="center" vertical="center" wrapText="1"/>
    </xf>
    <xf numFmtId="0" fontId="65" fillId="4" borderId="0" xfId="0" applyFont="1" applyFill="1" applyAlignment="1">
      <alignment horizontal="justify" vertical="center" wrapText="1"/>
    </xf>
    <xf numFmtId="0" fontId="64" fillId="4" borderId="0" xfId="0" applyFont="1" applyFill="1" applyAlignment="1">
      <alignment horizontal="center" vertical="center" wrapText="1"/>
    </xf>
    <xf numFmtId="0" fontId="63" fillId="4" borderId="0" xfId="0" applyFont="1" applyFill="1" applyAlignment="1">
      <alignment horizontal="justify" vertical="center"/>
    </xf>
    <xf numFmtId="0" fontId="63" fillId="4" borderId="0" xfId="3" applyFont="1" applyFill="1" applyAlignment="1" applyProtection="1">
      <alignment horizontal="left" vertical="top" wrapText="1"/>
      <protection locked="0"/>
    </xf>
    <xf numFmtId="0" fontId="73" fillId="4" borderId="0" xfId="3" applyFont="1" applyFill="1" applyAlignment="1">
      <alignment horizontal="right" vertical="center" wrapText="1"/>
    </xf>
    <xf numFmtId="0" fontId="73" fillId="4" borderId="0" xfId="3" applyFont="1" applyFill="1" applyAlignment="1">
      <alignment horizontal="center" vertical="center" wrapText="1"/>
    </xf>
    <xf numFmtId="0" fontId="77" fillId="4" borderId="59" xfId="3" applyFont="1" applyFill="1" applyBorder="1" applyAlignment="1">
      <alignment horizontal="center" vertical="center"/>
    </xf>
    <xf numFmtId="0" fontId="14" fillId="4" borderId="45" xfId="3" applyFill="1" applyBorder="1" applyAlignment="1">
      <alignment horizontal="right" vertical="center"/>
    </xf>
    <xf numFmtId="0" fontId="63" fillId="4" borderId="0" xfId="3" applyFont="1" applyFill="1" applyAlignment="1" applyProtection="1">
      <alignment vertical="top"/>
      <protection locked="0"/>
    </xf>
    <xf numFmtId="0" fontId="63" fillId="4" borderId="0" xfId="3" applyFont="1" applyFill="1" applyAlignment="1" applyProtection="1">
      <alignment vertical="center" wrapText="1"/>
      <protection locked="0"/>
    </xf>
    <xf numFmtId="0" fontId="75" fillId="4" borderId="0" xfId="3" applyFont="1" applyFill="1" applyAlignment="1">
      <alignment horizontal="center" vertical="center" wrapText="1"/>
    </xf>
    <xf numFmtId="180" fontId="72" fillId="4" borderId="0" xfId="3" applyNumberFormat="1" applyFont="1" applyFill="1" applyAlignment="1">
      <alignment horizontal="right" vertical="center"/>
    </xf>
    <xf numFmtId="181" fontId="73" fillId="4" borderId="0" xfId="3" applyNumberFormat="1" applyFont="1" applyFill="1" applyAlignment="1">
      <alignment horizontal="right" vertical="center"/>
    </xf>
    <xf numFmtId="0" fontId="73" fillId="4" borderId="0" xfId="3" applyFont="1" applyFill="1" applyAlignment="1">
      <alignment horizontal="left" vertical="center" wrapText="1"/>
    </xf>
    <xf numFmtId="0" fontId="9" fillId="0" borderId="52" xfId="3" applyFont="1" applyBorder="1" applyAlignment="1">
      <alignment horizontal="center" vertical="center" wrapText="1"/>
    </xf>
    <xf numFmtId="0" fontId="9" fillId="0" borderId="54" xfId="3" applyFont="1" applyBorder="1" applyAlignment="1">
      <alignment horizontal="center" vertical="center" wrapText="1"/>
    </xf>
    <xf numFmtId="0" fontId="9" fillId="0" borderId="7" xfId="3" applyFont="1" applyBorder="1" applyAlignment="1">
      <alignment horizontal="center" vertical="center" wrapText="1"/>
    </xf>
    <xf numFmtId="0" fontId="5" fillId="0" borderId="51" xfId="3" applyFont="1" applyBorder="1" applyAlignment="1" applyProtection="1">
      <alignment horizontal="left" vertical="center"/>
      <protection locked="0"/>
    </xf>
    <xf numFmtId="0" fontId="5" fillId="0" borderId="24" xfId="3" applyFont="1" applyBorder="1" applyAlignment="1" applyProtection="1">
      <alignment horizontal="left" vertical="center"/>
      <protection locked="0"/>
    </xf>
    <xf numFmtId="0" fontId="5" fillId="0" borderId="53" xfId="3" applyFont="1" applyBorder="1" applyAlignment="1" applyProtection="1">
      <alignment horizontal="left" vertical="center"/>
      <protection locked="0"/>
    </xf>
    <xf numFmtId="0" fontId="5" fillId="0" borderId="0" xfId="3" applyFont="1" applyAlignment="1" applyProtection="1">
      <alignment horizontal="left" vertical="center"/>
      <protection locked="0"/>
    </xf>
    <xf numFmtId="0" fontId="5" fillId="5" borderId="53" xfId="3" applyFont="1" applyFill="1" applyBorder="1" applyAlignment="1" applyProtection="1">
      <alignment horizontal="center" vertical="center"/>
      <protection locked="0"/>
    </xf>
    <xf numFmtId="0" fontId="5" fillId="5" borderId="0" xfId="3" applyFont="1" applyFill="1" applyAlignment="1" applyProtection="1">
      <alignment horizontal="center" vertical="center"/>
      <protection locked="0"/>
    </xf>
    <xf numFmtId="0" fontId="5" fillId="5" borderId="111" xfId="3" applyFont="1" applyFill="1" applyBorder="1" applyAlignment="1" applyProtection="1">
      <alignment horizontal="center" vertical="center"/>
      <protection locked="0"/>
    </xf>
    <xf numFmtId="0" fontId="5" fillId="5" borderId="18" xfId="3" applyFont="1" applyFill="1" applyBorder="1" applyAlignment="1" applyProtection="1">
      <alignment horizontal="center" vertical="center"/>
      <protection locked="0"/>
    </xf>
    <xf numFmtId="0" fontId="5" fillId="5" borderId="64" xfId="3" applyFont="1" applyFill="1" applyBorder="1" applyAlignment="1" applyProtection="1">
      <alignment horizontal="center" vertical="center"/>
      <protection locked="0"/>
    </xf>
    <xf numFmtId="0" fontId="5" fillId="5" borderId="67" xfId="3" applyFont="1" applyFill="1" applyBorder="1" applyAlignment="1" applyProtection="1">
      <alignment horizontal="center" vertical="center"/>
      <protection locked="0"/>
    </xf>
    <xf numFmtId="183" fontId="28" fillId="0" borderId="26" xfId="3" applyNumberFormat="1" applyFont="1" applyBorder="1" applyAlignment="1">
      <alignment horizontal="right" vertical="center"/>
    </xf>
    <xf numFmtId="183" fontId="28" fillId="0" borderId="6" xfId="3" applyNumberFormat="1" applyFont="1" applyBorder="1" applyAlignment="1">
      <alignment horizontal="right" vertical="center"/>
    </xf>
    <xf numFmtId="0" fontId="30" fillId="0" borderId="24" xfId="3" applyFont="1" applyBorder="1" applyAlignment="1">
      <alignment horizontal="left" vertical="center"/>
    </xf>
    <xf numFmtId="0" fontId="14" fillId="0" borderId="5" xfId="3" applyBorder="1" applyAlignment="1">
      <alignment horizontal="center" vertical="center" justifyLastLine="1"/>
    </xf>
    <xf numFmtId="184" fontId="28" fillId="0" borderId="5" xfId="3" applyNumberFormat="1" applyFont="1" applyBorder="1" applyAlignment="1">
      <alignment horizontal="center" vertical="center"/>
    </xf>
    <xf numFmtId="0" fontId="29" fillId="2" borderId="26" xfId="3" applyFont="1" applyFill="1" applyBorder="1" applyAlignment="1">
      <alignment horizontal="center"/>
    </xf>
    <xf numFmtId="0" fontId="29" fillId="2" borderId="27" xfId="3" applyFont="1" applyFill="1" applyBorder="1" applyAlignment="1">
      <alignment horizontal="center"/>
    </xf>
    <xf numFmtId="0" fontId="29" fillId="2" borderId="6" xfId="3" applyFont="1" applyFill="1" applyBorder="1" applyAlignment="1">
      <alignment horizontal="center"/>
    </xf>
    <xf numFmtId="0" fontId="28" fillId="0" borderId="26" xfId="3" applyFont="1" applyBorder="1" applyAlignment="1">
      <alignment horizontal="center" vertical="center"/>
    </xf>
    <xf numFmtId="0" fontId="28" fillId="0" borderId="6" xfId="3" applyFont="1" applyBorder="1" applyAlignment="1">
      <alignment horizontal="center" vertical="center"/>
    </xf>
    <xf numFmtId="31" fontId="9" fillId="0" borderId="5" xfId="3" applyNumberFormat="1" applyFont="1" applyBorder="1" applyAlignment="1">
      <alignment horizontal="center" vertical="center"/>
    </xf>
    <xf numFmtId="31" fontId="9" fillId="0" borderId="52" xfId="3" applyNumberFormat="1" applyFont="1" applyBorder="1" applyAlignment="1">
      <alignment horizontal="center" vertical="center"/>
    </xf>
    <xf numFmtId="0" fontId="9" fillId="0" borderId="5" xfId="3" applyFont="1" applyBorder="1" applyAlignment="1">
      <alignment horizontal="center" vertical="center" wrapText="1"/>
    </xf>
    <xf numFmtId="0" fontId="9" fillId="0" borderId="52" xfId="3" applyFont="1" applyBorder="1" applyAlignment="1">
      <alignment horizontal="center" vertical="center"/>
    </xf>
    <xf numFmtId="14" fontId="3" fillId="0" borderId="51" xfId="3" applyNumberFormat="1" applyFont="1" applyBorder="1" applyAlignment="1" applyProtection="1">
      <alignment horizontal="left" vertical="center" shrinkToFit="1"/>
      <protection locked="0"/>
    </xf>
    <xf numFmtId="0" fontId="3" fillId="0" borderId="53" xfId="3" applyFont="1" applyBorder="1" applyAlignment="1" applyProtection="1">
      <alignment horizontal="left" vertical="center" shrinkToFit="1"/>
      <protection locked="0"/>
    </xf>
    <xf numFmtId="31" fontId="77" fillId="0" borderId="0" xfId="3" applyNumberFormat="1" applyFont="1" applyAlignment="1" applyProtection="1">
      <alignment horizontal="center"/>
      <protection locked="0"/>
    </xf>
    <xf numFmtId="0" fontId="27" fillId="0" borderId="5" xfId="3" applyFont="1" applyBorder="1" applyAlignment="1">
      <alignment horizontal="center" vertical="center" wrapText="1"/>
    </xf>
    <xf numFmtId="0" fontId="27" fillId="0" borderId="5" xfId="3" applyFont="1" applyBorder="1" applyAlignment="1">
      <alignment horizontal="center" vertical="center"/>
    </xf>
    <xf numFmtId="180" fontId="5" fillId="0" borderId="51" xfId="3" applyNumberFormat="1" applyFont="1" applyBorder="1" applyAlignment="1" applyProtection="1">
      <alignment horizontal="left" vertical="center" indent="1"/>
      <protection locked="0"/>
    </xf>
    <xf numFmtId="180" fontId="5" fillId="0" borderId="18" xfId="3" applyNumberFormat="1" applyFont="1" applyBorder="1" applyAlignment="1" applyProtection="1">
      <alignment horizontal="left" vertical="center" indent="1"/>
      <protection locked="0"/>
    </xf>
    <xf numFmtId="0" fontId="28" fillId="0" borderId="5" xfId="3" applyFont="1" applyBorder="1" applyAlignment="1">
      <alignment horizontal="center" vertical="center" shrinkToFit="1"/>
    </xf>
    <xf numFmtId="31" fontId="28" fillId="0" borderId="5" xfId="3" applyNumberFormat="1" applyFont="1" applyBorder="1" applyAlignment="1">
      <alignment horizontal="center" vertical="center" shrinkToFit="1"/>
    </xf>
    <xf numFmtId="0" fontId="9" fillId="0" borderId="5" xfId="3" applyFont="1" applyBorder="1" applyAlignment="1">
      <alignment horizontal="center" vertical="center"/>
    </xf>
    <xf numFmtId="0" fontId="3" fillId="0" borderId="18" xfId="3" applyFont="1" applyBorder="1" applyAlignment="1" applyProtection="1">
      <alignment horizontal="left" vertical="center" shrinkToFit="1"/>
      <protection locked="0"/>
    </xf>
    <xf numFmtId="0" fontId="3" fillId="0" borderId="5" xfId="3" applyFont="1" applyBorder="1" applyAlignment="1">
      <alignment horizontal="center" vertical="center" shrinkToFit="1"/>
    </xf>
    <xf numFmtId="0" fontId="3" fillId="0" borderId="52" xfId="3" applyFont="1" applyBorder="1" applyAlignment="1">
      <alignment horizontal="center" vertical="center" shrinkToFit="1"/>
    </xf>
    <xf numFmtId="0" fontId="14" fillId="0" borderId="5" xfId="3" applyBorder="1" applyAlignment="1">
      <alignment horizontal="center"/>
    </xf>
    <xf numFmtId="0" fontId="14" fillId="0" borderId="52" xfId="3" applyBorder="1" applyAlignment="1">
      <alignment horizontal="center"/>
    </xf>
    <xf numFmtId="0" fontId="6" fillId="0" borderId="56" xfId="0" applyFont="1" applyBorder="1" applyAlignment="1">
      <alignment vertical="center" wrapText="1"/>
    </xf>
    <xf numFmtId="0" fontId="6" fillId="0" borderId="57" xfId="0" applyFont="1" applyBorder="1" applyAlignment="1">
      <alignment vertical="center" wrapText="1"/>
    </xf>
    <xf numFmtId="0" fontId="6" fillId="0" borderId="65" xfId="0" applyFont="1" applyBorder="1" applyAlignment="1">
      <alignment vertical="center" wrapText="1"/>
    </xf>
    <xf numFmtId="0" fontId="36" fillId="0" borderId="0" xfId="0" applyFont="1" applyAlignment="1">
      <alignment horizontal="left" vertical="center"/>
    </xf>
    <xf numFmtId="0" fontId="20" fillId="0" borderId="0" xfId="0" applyFont="1" applyAlignment="1">
      <alignment horizontal="left" vertical="center"/>
    </xf>
    <xf numFmtId="0" fontId="0" fillId="0" borderId="59" xfId="0" applyBorder="1" applyAlignment="1" applyProtection="1">
      <alignment vertical="center"/>
      <protection locked="0"/>
    </xf>
    <xf numFmtId="0" fontId="6" fillId="0" borderId="59" xfId="0" applyFont="1" applyBorder="1" applyAlignment="1">
      <alignment vertical="center" wrapText="1"/>
    </xf>
    <xf numFmtId="0" fontId="6" fillId="0" borderId="59" xfId="0" applyFont="1" applyBorder="1" applyAlignment="1">
      <alignment horizontal="left" vertical="center" wrapText="1"/>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65" xfId="0" applyFont="1" applyBorder="1" applyAlignment="1">
      <alignment horizontal="center" vertical="center" wrapText="1"/>
    </xf>
    <xf numFmtId="0" fontId="0" fillId="0" borderId="64" xfId="0" applyBorder="1" applyAlignment="1">
      <alignment horizontal="left" vertical="center"/>
    </xf>
    <xf numFmtId="0" fontId="36" fillId="0" borderId="32" xfId="0" applyFont="1" applyBorder="1" applyAlignment="1">
      <alignment horizontal="center" vertical="center"/>
    </xf>
    <xf numFmtId="0" fontId="0" fillId="0" borderId="56"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14" fillId="0" borderId="56" xfId="0" applyFont="1" applyBorder="1" applyAlignment="1" applyProtection="1">
      <alignment horizontal="center" vertical="center"/>
      <protection locked="0"/>
    </xf>
    <xf numFmtId="0" fontId="14" fillId="0" borderId="57" xfId="0" applyFont="1" applyBorder="1" applyAlignment="1" applyProtection="1">
      <alignment horizontal="center" vertical="center"/>
      <protection locked="0"/>
    </xf>
    <xf numFmtId="0" fontId="20" fillId="0" borderId="59"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protection locked="0"/>
    </xf>
    <xf numFmtId="0" fontId="20" fillId="0" borderId="64" xfId="0" applyFont="1" applyBorder="1" applyAlignment="1">
      <alignment horizontal="left" vertical="center"/>
    </xf>
    <xf numFmtId="0" fontId="6" fillId="0" borderId="19" xfId="0" applyFont="1" applyBorder="1" applyAlignment="1">
      <alignment horizontal="center" vertical="center" wrapText="1"/>
    </xf>
    <xf numFmtId="0" fontId="6" fillId="0" borderId="14" xfId="0" applyFont="1" applyBorder="1" applyAlignment="1">
      <alignment horizontal="center" vertical="center"/>
    </xf>
    <xf numFmtId="0" fontId="10" fillId="0" borderId="44" xfId="0" applyFont="1" applyBorder="1" applyAlignment="1" applyProtection="1">
      <alignment vertical="center"/>
      <protection locked="0"/>
    </xf>
    <xf numFmtId="0" fontId="11" fillId="0" borderId="45" xfId="0" applyFont="1" applyBorder="1" applyAlignment="1" applyProtection="1">
      <alignment vertical="center"/>
      <protection locked="0"/>
    </xf>
    <xf numFmtId="0" fontId="11" fillId="0" borderId="0" xfId="0" applyFont="1" applyAlignment="1" applyProtection="1">
      <alignment vertical="center"/>
      <protection locked="0"/>
    </xf>
    <xf numFmtId="0" fontId="11" fillId="0" borderId="34" xfId="0" applyFont="1" applyBorder="1" applyAlignment="1" applyProtection="1">
      <alignment vertical="center"/>
      <protection locked="0"/>
    </xf>
    <xf numFmtId="0" fontId="11" fillId="0" borderId="29" xfId="0" applyFont="1" applyBorder="1" applyAlignment="1" applyProtection="1">
      <alignment vertical="center"/>
      <protection locked="0"/>
    </xf>
    <xf numFmtId="0" fontId="11" fillId="0" borderId="30" xfId="0" applyFont="1" applyBorder="1" applyAlignment="1" applyProtection="1">
      <alignment vertical="center"/>
      <protection locked="0"/>
    </xf>
    <xf numFmtId="0" fontId="11" fillId="0" borderId="46" xfId="0" applyFont="1" applyBorder="1" applyAlignment="1" applyProtection="1">
      <alignment vertical="center"/>
      <protection locked="0"/>
    </xf>
    <xf numFmtId="0" fontId="0" fillId="0" borderId="19" xfId="0" applyBorder="1" applyAlignment="1">
      <alignment horizontal="center" vertical="center" wrapText="1"/>
    </xf>
    <xf numFmtId="0" fontId="0" fillId="0" borderId="12" xfId="0" applyBorder="1" applyAlignment="1">
      <alignment horizontal="center" vertical="center"/>
    </xf>
    <xf numFmtId="0" fontId="3" fillId="0" borderId="47" xfId="0" applyFont="1"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5" fillId="0" borderId="49" xfId="0" applyFont="1" applyBorder="1" applyAlignment="1">
      <alignment horizontal="center" vertical="center"/>
    </xf>
    <xf numFmtId="0" fontId="0" fillId="0" borderId="50" xfId="0" applyBorder="1" applyAlignment="1">
      <alignment horizontal="center" vertical="center"/>
    </xf>
    <xf numFmtId="0" fontId="0" fillId="0" borderId="57" xfId="0" applyBorder="1" applyAlignment="1" applyProtection="1">
      <alignment vertical="center"/>
      <protection locked="0"/>
    </xf>
    <xf numFmtId="0" fontId="0" fillId="0" borderId="58" xfId="0" applyBorder="1" applyAlignment="1" applyProtection="1">
      <alignment vertical="center"/>
      <protection locked="0"/>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20" xfId="0" applyBorder="1" applyAlignment="1">
      <alignment horizontal="left" vertical="center" wrapText="1"/>
    </xf>
    <xf numFmtId="0" fontId="0" fillId="0" borderId="21" xfId="0" applyBorder="1" applyAlignment="1">
      <alignment vertical="center"/>
    </xf>
    <xf numFmtId="0" fontId="0" fillId="0" borderId="23" xfId="0" applyBorder="1" applyAlignment="1">
      <alignment vertical="center"/>
    </xf>
    <xf numFmtId="0" fontId="0" fillId="0" borderId="45" xfId="0" applyBorder="1" applyAlignment="1" applyProtection="1">
      <alignment vertical="center"/>
      <protection locked="0"/>
    </xf>
    <xf numFmtId="0" fontId="0" fillId="0" borderId="63" xfId="0" applyBorder="1" applyAlignment="1" applyProtection="1">
      <alignment vertical="center"/>
      <protection locked="0"/>
    </xf>
    <xf numFmtId="0" fontId="14" fillId="0" borderId="44" xfId="0" applyFont="1" applyBorder="1" applyAlignment="1" applyProtection="1">
      <alignment horizontal="center" vertical="center"/>
      <protection locked="0"/>
    </xf>
    <xf numFmtId="0" fontId="14" fillId="0" borderId="45" xfId="0" applyFont="1" applyBorder="1" applyAlignment="1" applyProtection="1">
      <alignment horizontal="center" vertical="center"/>
      <protection locked="0"/>
    </xf>
    <xf numFmtId="0" fontId="14" fillId="0" borderId="63" xfId="0" applyFont="1" applyBorder="1" applyAlignment="1" applyProtection="1">
      <alignment horizontal="center" vertical="center"/>
      <protection locked="0"/>
    </xf>
    <xf numFmtId="0" fontId="14" fillId="0" borderId="68"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0" fontId="14" fillId="0" borderId="30" xfId="0" applyFont="1" applyBorder="1" applyAlignment="1" applyProtection="1">
      <alignment horizontal="center" vertical="center"/>
      <protection locked="0"/>
    </xf>
    <xf numFmtId="0" fontId="14" fillId="0" borderId="46" xfId="0" applyFont="1" applyBorder="1" applyAlignment="1" applyProtection="1">
      <alignment horizontal="center" vertical="center"/>
      <protection locked="0"/>
    </xf>
    <xf numFmtId="0" fontId="20" fillId="0" borderId="19"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5" xfId="0" applyFont="1" applyBorder="1" applyAlignment="1">
      <alignment horizontal="center" vertical="center" wrapText="1"/>
    </xf>
    <xf numFmtId="0" fontId="0" fillId="0" borderId="30" xfId="0" applyBorder="1" applyAlignment="1" applyProtection="1">
      <alignment vertical="center"/>
      <protection locked="0"/>
    </xf>
    <xf numFmtId="0" fontId="0" fillId="0" borderId="46" xfId="0" applyBorder="1" applyAlignment="1" applyProtection="1">
      <alignment vertical="center"/>
      <protection locked="0"/>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32" fillId="0" borderId="7" xfId="0" applyFont="1" applyBorder="1" applyAlignment="1">
      <alignment vertical="center" wrapText="1"/>
    </xf>
    <xf numFmtId="0" fontId="32" fillId="0" borderId="7" xfId="0" applyFont="1" applyBorder="1" applyAlignment="1">
      <alignment vertical="center"/>
    </xf>
    <xf numFmtId="0" fontId="32" fillId="0" borderId="5" xfId="0" applyFont="1" applyBorder="1" applyAlignment="1">
      <alignment vertical="center"/>
    </xf>
    <xf numFmtId="0" fontId="0" fillId="0" borderId="32" xfId="0" applyBorder="1" applyAlignment="1" applyProtection="1">
      <alignment vertical="center"/>
      <protection locked="0"/>
    </xf>
    <xf numFmtId="0" fontId="0" fillId="0" borderId="33" xfId="0" applyBorder="1" applyAlignment="1" applyProtection="1">
      <alignment vertical="center"/>
      <protection locked="0"/>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6" xfId="0" applyBorder="1" applyAlignment="1">
      <alignment horizontal="center" vertical="center"/>
    </xf>
    <xf numFmtId="0" fontId="33" fillId="0" borderId="24" xfId="0" applyFont="1" applyBorder="1" applyAlignment="1">
      <alignment horizontal="left" vertical="top" wrapText="1"/>
    </xf>
    <xf numFmtId="0" fontId="33" fillId="0" borderId="66" xfId="0" applyFont="1" applyBorder="1" applyAlignment="1">
      <alignment horizontal="left" vertical="top"/>
    </xf>
    <xf numFmtId="0" fontId="33" fillId="0" borderId="64" xfId="0" applyFont="1" applyBorder="1" applyAlignment="1">
      <alignment horizontal="left" vertical="top"/>
    </xf>
    <xf numFmtId="0" fontId="33" fillId="0" borderId="67" xfId="0" applyFont="1" applyBorder="1" applyAlignment="1">
      <alignment horizontal="left" vertical="top"/>
    </xf>
    <xf numFmtId="0" fontId="6" fillId="0" borderId="29" xfId="0" applyFont="1" applyBorder="1" applyAlignment="1">
      <alignment horizontal="right" vertical="center"/>
    </xf>
    <xf numFmtId="0" fontId="6" fillId="0" borderId="30" xfId="0" applyFont="1" applyBorder="1" applyAlignment="1">
      <alignment horizontal="right" vertical="center"/>
    </xf>
    <xf numFmtId="0" fontId="6" fillId="0" borderId="31" xfId="0" applyFont="1" applyBorder="1" applyAlignment="1">
      <alignment horizontal="right" vertical="center"/>
    </xf>
    <xf numFmtId="0" fontId="7" fillId="0" borderId="0" xfId="0" applyFont="1" applyAlignment="1">
      <alignment horizontal="right" vertical="center"/>
    </xf>
    <xf numFmtId="0" fontId="8" fillId="0" borderId="0" xfId="0" applyFont="1" applyAlignment="1">
      <alignment horizontal="right" vertical="center"/>
    </xf>
    <xf numFmtId="0" fontId="18" fillId="0" borderId="47" xfId="0" applyFont="1" applyBorder="1" applyAlignment="1">
      <alignment horizontal="center" vertical="center" wrapText="1"/>
    </xf>
    <xf numFmtId="0" fontId="20" fillId="0" borderId="48" xfId="0" applyFont="1" applyBorder="1" applyAlignment="1">
      <alignment horizontal="center" vertical="center"/>
    </xf>
    <xf numFmtId="0" fontId="5" fillId="0" borderId="19" xfId="0" applyFont="1" applyBorder="1" applyAlignment="1">
      <alignment horizontal="center" vertical="center" wrapText="1"/>
    </xf>
    <xf numFmtId="0" fontId="5" fillId="0" borderId="14" xfId="0" applyFont="1" applyBorder="1" applyAlignment="1">
      <alignment horizontal="center" vertical="center"/>
    </xf>
    <xf numFmtId="0" fontId="21" fillId="0" borderId="44" xfId="0" applyFont="1" applyBorder="1" applyAlignment="1">
      <alignment vertical="center"/>
    </xf>
    <xf numFmtId="0" fontId="22" fillId="0" borderId="45" xfId="0" applyFont="1" applyBorder="1" applyAlignment="1">
      <alignment vertical="center"/>
    </xf>
    <xf numFmtId="0" fontId="22" fillId="0" borderId="0" xfId="0" applyFont="1" applyAlignment="1">
      <alignment vertical="center"/>
    </xf>
    <xf numFmtId="0" fontId="22" fillId="0" borderId="34" xfId="0" applyFont="1" applyBorder="1" applyAlignment="1">
      <alignment vertical="center"/>
    </xf>
    <xf numFmtId="0" fontId="22" fillId="0" borderId="29" xfId="0" applyFont="1" applyBorder="1" applyAlignment="1">
      <alignment vertical="center"/>
    </xf>
    <xf numFmtId="0" fontId="22" fillId="0" borderId="30" xfId="0" applyFont="1" applyBorder="1" applyAlignment="1">
      <alignment vertical="center"/>
    </xf>
    <xf numFmtId="0" fontId="22" fillId="0" borderId="46" xfId="0" applyFont="1" applyBorder="1" applyAlignment="1">
      <alignment vertical="center"/>
    </xf>
    <xf numFmtId="0" fontId="3" fillId="0" borderId="35" xfId="0" applyFont="1" applyBorder="1" applyAlignment="1">
      <alignment horizontal="left" vertical="center"/>
    </xf>
    <xf numFmtId="0" fontId="14" fillId="0" borderId="27" xfId="0" applyFont="1" applyBorder="1" applyAlignment="1">
      <alignment horizontal="left" vertical="center"/>
    </xf>
    <xf numFmtId="0" fontId="14" fillId="0" borderId="28" xfId="0" applyFont="1" applyBorder="1" applyAlignment="1">
      <alignment horizontal="left" vertical="center"/>
    </xf>
    <xf numFmtId="0" fontId="18" fillId="0" borderId="36" xfId="0" applyFont="1" applyBorder="1" applyAlignment="1">
      <alignment horizontal="left" vertical="center"/>
    </xf>
    <xf numFmtId="0" fontId="19" fillId="0" borderId="24" xfId="0" applyFont="1" applyBorder="1" applyAlignment="1">
      <alignment horizontal="left" vertical="center"/>
    </xf>
    <xf numFmtId="0" fontId="19" fillId="0" borderId="37" xfId="0" applyFont="1" applyBorder="1" applyAlignment="1">
      <alignment horizontal="left" vertical="center"/>
    </xf>
    <xf numFmtId="0" fontId="18" fillId="0" borderId="35" xfId="0" applyFont="1" applyBorder="1" applyAlignment="1">
      <alignment horizontal="left" vertical="center"/>
    </xf>
    <xf numFmtId="0" fontId="20" fillId="0" borderId="27" xfId="0" applyFont="1" applyBorder="1" applyAlignment="1">
      <alignment horizontal="left" vertical="center"/>
    </xf>
    <xf numFmtId="0" fontId="20" fillId="0" borderId="28" xfId="0" applyFont="1" applyBorder="1" applyAlignment="1">
      <alignment horizontal="left" vertical="center"/>
    </xf>
    <xf numFmtId="0" fontId="18" fillId="0" borderId="41" xfId="0" applyFont="1" applyBorder="1" applyAlignment="1">
      <alignment horizontal="left" vertical="center"/>
    </xf>
    <xf numFmtId="0" fontId="20" fillId="0" borderId="42" xfId="0" applyFont="1" applyBorder="1" applyAlignment="1">
      <alignment horizontal="left" vertical="center"/>
    </xf>
    <xf numFmtId="0" fontId="20" fillId="0" borderId="43" xfId="0" applyFont="1" applyBorder="1" applyAlignment="1">
      <alignment horizontal="left" vertical="center"/>
    </xf>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0" fontId="0" fillId="0" borderId="8" xfId="0" applyBorder="1" applyAlignment="1">
      <alignment horizontal="left" vertical="top" wrapText="1"/>
    </xf>
    <xf numFmtId="0" fontId="0" fillId="0" borderId="20" xfId="0" applyBorder="1" applyAlignment="1">
      <alignment horizontal="left" vertical="top" wrapText="1"/>
    </xf>
    <xf numFmtId="0" fontId="6" fillId="0" borderId="12" xfId="0" applyFont="1" applyBorder="1" applyAlignment="1">
      <alignment horizontal="center" vertical="center"/>
    </xf>
    <xf numFmtId="0" fontId="3" fillId="0" borderId="40" xfId="0" applyFont="1" applyBorder="1" applyAlignment="1">
      <alignment horizontal="left" vertical="center"/>
    </xf>
    <xf numFmtId="0" fontId="14" fillId="0" borderId="38" xfId="0" applyFont="1" applyBorder="1" applyAlignment="1">
      <alignment horizontal="left" vertical="center"/>
    </xf>
    <xf numFmtId="0" fontId="14" fillId="0" borderId="39" xfId="0" applyFont="1" applyBorder="1" applyAlignment="1">
      <alignment horizontal="left" vertical="center"/>
    </xf>
    <xf numFmtId="0" fontId="19" fillId="0" borderId="27" xfId="0" applyFont="1" applyBorder="1" applyAlignment="1">
      <alignment horizontal="left" vertical="center"/>
    </xf>
    <xf numFmtId="0" fontId="19" fillId="0" borderId="28" xfId="0" applyFont="1" applyBorder="1" applyAlignment="1">
      <alignment horizontal="lef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5" fillId="0" borderId="19" xfId="0" applyFont="1" applyBorder="1" applyAlignment="1">
      <alignment horizontal="center" vertical="center"/>
    </xf>
    <xf numFmtId="0" fontId="5" fillId="0" borderId="12" xfId="0" applyFont="1" applyBorder="1" applyAlignment="1">
      <alignment horizontal="center" vertical="center"/>
    </xf>
    <xf numFmtId="0" fontId="5" fillId="0" borderId="25" xfId="0" applyFont="1" applyBorder="1" applyAlignment="1">
      <alignment horizontal="center" vertical="center"/>
    </xf>
    <xf numFmtId="0" fontId="23" fillId="0" borderId="38" xfId="0" applyFont="1" applyBorder="1" applyAlignment="1">
      <alignment vertical="center"/>
    </xf>
    <xf numFmtId="0" fontId="20" fillId="0" borderId="38" xfId="0" applyFont="1" applyBorder="1" applyAlignment="1">
      <alignment vertical="center"/>
    </xf>
    <xf numFmtId="0" fontId="20" fillId="0" borderId="39" xfId="0" applyFont="1" applyBorder="1" applyAlignment="1">
      <alignment vertical="center"/>
    </xf>
    <xf numFmtId="0" fontId="23" fillId="0" borderId="0" xfId="0" applyFont="1" applyAlignment="1">
      <alignment vertical="center"/>
    </xf>
    <xf numFmtId="0" fontId="20" fillId="0" borderId="0" xfId="0" applyFont="1" applyAlignment="1">
      <alignment vertical="center"/>
    </xf>
    <xf numFmtId="0" fontId="20" fillId="0" borderId="34" xfId="0" applyFont="1" applyBorder="1" applyAlignment="1">
      <alignment vertical="center"/>
    </xf>
    <xf numFmtId="0" fontId="23" fillId="0" borderId="26" xfId="0" applyFont="1" applyBorder="1" applyAlignment="1">
      <alignment horizontal="center" vertical="center"/>
    </xf>
    <xf numFmtId="0" fontId="23" fillId="0" borderId="6" xfId="0"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0" fillId="0" borderId="28" xfId="0" applyFont="1" applyBorder="1" applyAlignment="1">
      <alignment horizontal="center" vertical="center"/>
    </xf>
    <xf numFmtId="0" fontId="23" fillId="0" borderId="27" xfId="0" applyFont="1" applyBorder="1" applyAlignment="1">
      <alignment horizontal="left" vertical="center"/>
    </xf>
    <xf numFmtId="0" fontId="20" fillId="0" borderId="27" xfId="0" applyFont="1" applyBorder="1" applyAlignment="1">
      <alignment vertical="center"/>
    </xf>
    <xf numFmtId="0" fontId="20" fillId="0" borderId="28" xfId="0" applyFont="1" applyBorder="1" applyAlignment="1">
      <alignment vertical="center"/>
    </xf>
    <xf numFmtId="0" fontId="24" fillId="0" borderId="32" xfId="1" applyFont="1" applyBorder="1" applyAlignment="1" applyProtection="1">
      <alignment vertical="center"/>
    </xf>
    <xf numFmtId="0" fontId="20" fillId="0" borderId="32" xfId="0" applyFont="1" applyBorder="1" applyAlignment="1">
      <alignment vertical="center"/>
    </xf>
    <xf numFmtId="0" fontId="20" fillId="0" borderId="33" xfId="0" applyFont="1" applyBorder="1" applyAlignment="1">
      <alignment vertical="center"/>
    </xf>
    <xf numFmtId="0" fontId="5" fillId="0" borderId="24" xfId="0" applyFont="1" applyBorder="1" applyAlignment="1">
      <alignment horizontal="center" vertical="center" wrapText="1"/>
    </xf>
    <xf numFmtId="0" fontId="5" fillId="0" borderId="24" xfId="0" applyFont="1" applyBorder="1" applyAlignment="1">
      <alignment horizontal="center" vertical="center"/>
    </xf>
    <xf numFmtId="0" fontId="0" fillId="0" borderId="7" xfId="0" applyBorder="1" applyAlignment="1">
      <alignment vertical="center"/>
    </xf>
    <xf numFmtId="0" fontId="16" fillId="0" borderId="7" xfId="0" applyFont="1" applyBorder="1" applyAlignment="1">
      <alignment vertical="center" wrapText="1"/>
    </xf>
    <xf numFmtId="0" fontId="17" fillId="0" borderId="7" xfId="0" applyFont="1" applyBorder="1" applyAlignment="1">
      <alignment vertical="center"/>
    </xf>
    <xf numFmtId="0" fontId="17" fillId="0" borderId="5" xfId="0" applyFont="1" applyBorder="1" applyAlignment="1">
      <alignment vertical="center"/>
    </xf>
    <xf numFmtId="0" fontId="9" fillId="0" borderId="27" xfId="0" applyFont="1" applyBorder="1" applyAlignment="1">
      <alignment horizontal="center" vertical="center"/>
    </xf>
    <xf numFmtId="0" fontId="30" fillId="0" borderId="24" xfId="0" applyFont="1" applyBorder="1" applyAlignment="1">
      <alignment horizontal="left" vertical="center"/>
    </xf>
    <xf numFmtId="0" fontId="9" fillId="0" borderId="52"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52" xfId="0" applyFont="1" applyBorder="1" applyAlignment="1">
      <alignment horizontal="center" vertical="center"/>
    </xf>
    <xf numFmtId="0" fontId="3" fillId="0" borderId="51" xfId="0" applyFont="1" applyBorder="1" applyAlignment="1">
      <alignment horizontal="left" vertical="center" shrinkToFit="1"/>
    </xf>
    <xf numFmtId="0" fontId="3" fillId="0" borderId="53" xfId="0" applyFont="1" applyBorder="1" applyAlignment="1">
      <alignment horizontal="left" vertical="center" shrinkToFit="1"/>
    </xf>
    <xf numFmtId="0" fontId="27" fillId="0" borderId="5" xfId="0" applyFont="1" applyBorder="1" applyAlignment="1">
      <alignment horizontal="center" vertical="center" wrapText="1"/>
    </xf>
    <xf numFmtId="0" fontId="27" fillId="0" borderId="5" xfId="0" applyFont="1" applyBorder="1" applyAlignment="1">
      <alignment horizontal="center" vertical="center"/>
    </xf>
    <xf numFmtId="0" fontId="5" fillId="0" borderId="51" xfId="0" applyFont="1" applyBorder="1" applyAlignment="1">
      <alignment horizontal="left" vertical="center" indent="1"/>
    </xf>
    <xf numFmtId="0" fontId="5" fillId="0" borderId="18" xfId="0" applyFont="1" applyBorder="1" applyAlignment="1">
      <alignment horizontal="left" vertical="center" indent="1"/>
    </xf>
    <xf numFmtId="0" fontId="3" fillId="0" borderId="18" xfId="0" applyFont="1" applyBorder="1" applyAlignment="1">
      <alignment horizontal="left" vertical="center" shrinkToFit="1"/>
    </xf>
    <xf numFmtId="0" fontId="29" fillId="2" borderId="26" xfId="0" applyFont="1" applyFill="1" applyBorder="1" applyAlignment="1">
      <alignment horizontal="center"/>
    </xf>
    <xf numFmtId="0" fontId="29" fillId="2" borderId="27" xfId="0" applyFont="1" applyFill="1" applyBorder="1" applyAlignment="1">
      <alignment horizontal="center"/>
    </xf>
    <xf numFmtId="0" fontId="79" fillId="4" borderId="0" xfId="0" applyFont="1" applyFill="1"/>
  </cellXfs>
  <cellStyles count="4">
    <cellStyle name="ハイパーリンク" xfId="1" builtinId="8"/>
    <cellStyle name="標準" xfId="0" builtinId="0"/>
    <cellStyle name="標準 2" xfId="2" xr:uid="{B46390F1-0892-4C99-96D8-06952CFF6B03}"/>
    <cellStyle name="標準 3" xfId="3" xr:uid="{C5A733E2-B16C-4E53-B33C-D3368AEFC2E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itensya@aaa.jp"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9EE7C-2D8E-4E96-9877-8AFF5478AB2D}">
  <dimension ref="A1:K397"/>
  <sheetViews>
    <sheetView zoomScale="80" zoomScaleNormal="70" workbookViewId="0">
      <selection activeCell="D8" sqref="D8"/>
    </sheetView>
  </sheetViews>
  <sheetFormatPr defaultColWidth="8.796875" defaultRowHeight="12" x14ac:dyDescent="0.2"/>
  <cols>
    <col min="1" max="1" width="8.796875" style="86"/>
    <col min="2" max="2" width="12.796875" style="122" customWidth="1"/>
    <col min="3" max="3" width="25.59765625" style="123" customWidth="1"/>
    <col min="4" max="4" width="40.59765625" style="123" customWidth="1"/>
    <col min="5" max="5" width="60.19921875" style="123" customWidth="1"/>
    <col min="6" max="6" width="47.3984375" style="123" hidden="1" customWidth="1"/>
    <col min="7" max="7" width="123" style="123" hidden="1" customWidth="1"/>
    <col min="8" max="8" width="13.59765625" style="124" customWidth="1"/>
    <col min="9" max="9" width="13.59765625" style="124" bestFit="1" customWidth="1"/>
    <col min="10" max="10" width="31.3984375" style="123" bestFit="1" customWidth="1"/>
    <col min="11" max="11" width="136.19921875" style="123" customWidth="1"/>
    <col min="12" max="16384" width="8.796875" style="86"/>
  </cols>
  <sheetData>
    <row r="1" spans="1:11" ht="12.5" thickBot="1" x14ac:dyDescent="0.25">
      <c r="A1" s="709" t="s">
        <v>878</v>
      </c>
    </row>
    <row r="2" spans="1:11" ht="20" customHeight="1" thickBot="1" x14ac:dyDescent="0.25">
      <c r="B2" s="357" t="s">
        <v>270</v>
      </c>
      <c r="C2" s="358"/>
      <c r="D2" s="177" t="s">
        <v>877</v>
      </c>
      <c r="E2" s="125" t="s">
        <v>417</v>
      </c>
      <c r="F2" s="125"/>
      <c r="G2" s="125"/>
      <c r="H2" s="126"/>
      <c r="I2" s="126"/>
      <c r="J2" s="127"/>
    </row>
    <row r="3" spans="1:11" ht="13" x14ac:dyDescent="0.2">
      <c r="B3" s="128"/>
      <c r="C3" s="129"/>
      <c r="D3" s="125"/>
      <c r="E3" s="125"/>
      <c r="F3" s="125"/>
      <c r="G3" s="125"/>
      <c r="H3" s="126"/>
      <c r="I3" s="126"/>
      <c r="J3" s="127"/>
    </row>
    <row r="4" spans="1:11" ht="13" customHeight="1" x14ac:dyDescent="0.2">
      <c r="B4" s="130" t="s">
        <v>269</v>
      </c>
      <c r="C4" s="354" t="s">
        <v>172</v>
      </c>
      <c r="D4" s="355"/>
      <c r="E4" s="355"/>
      <c r="F4" s="356"/>
      <c r="G4" s="130"/>
      <c r="H4" s="131" t="s">
        <v>368</v>
      </c>
      <c r="I4" s="131" t="s">
        <v>271</v>
      </c>
      <c r="J4" s="130" t="s">
        <v>367</v>
      </c>
      <c r="K4" s="130" t="s">
        <v>141</v>
      </c>
    </row>
    <row r="5" spans="1:11" s="87" customFormat="1" ht="26" customHeight="1" x14ac:dyDescent="0.2">
      <c r="B5" s="130" cm="1">
        <f t="array" ref="B5:K397">_xlfn._xlws.FILTER(手数料表!A:J, ISNUMBER(SEARCH(D2, 手数料表!F:F)))</f>
        <v>1</v>
      </c>
      <c r="C5" s="132" t="str">
        <v>4.1 主要寸法</v>
      </c>
      <c r="D5" s="132" t="str">
        <v>4.1 主要寸法</v>
      </c>
      <c r="E5" s="132" t="str">
        <v>長さ、 幅、 サドル最大高さ</v>
      </c>
      <c r="F5" s="132" t="str">
        <v>4.1 主要寸法 長さ、 幅、 サドル最大高さ</v>
      </c>
      <c r="G5" s="132" t="str">
        <v>JIS D 9301 4.1 主要寸法 長さ、 幅、 サドル最大高さ0</v>
      </c>
      <c r="H5" s="133">
        <v>3500</v>
      </c>
      <c r="I5" s="133">
        <v>3850.0000000000005</v>
      </c>
      <c r="J5" s="134">
        <v>0</v>
      </c>
      <c r="K5" s="132" t="str">
        <v>3カ所測定分の手数料</v>
      </c>
    </row>
    <row r="6" spans="1:11" s="87" customFormat="1" ht="26" customHeight="1" x14ac:dyDescent="0.2">
      <c r="B6" s="130">
        <v>2</v>
      </c>
      <c r="C6" s="132" t="str">
        <v>5.1 一般</v>
      </c>
      <c r="D6" s="132" t="str">
        <v>5.1.1 先鋭部</v>
      </c>
      <c r="E6" s="132">
        <v>0</v>
      </c>
      <c r="F6" s="132" t="str">
        <v xml:space="preserve">5.1.1 先鋭部 </v>
      </c>
      <c r="G6" s="132" t="str">
        <v>JIS D 9301 5.1.1 先鋭部 0</v>
      </c>
      <c r="H6" s="133">
        <v>3000</v>
      </c>
      <c r="I6" s="133">
        <v>3300.0000000000005</v>
      </c>
      <c r="J6" s="132">
        <v>0</v>
      </c>
      <c r="K6" s="132">
        <v>0</v>
      </c>
    </row>
    <row r="7" spans="1:11" s="87" customFormat="1" ht="26" customHeight="1" x14ac:dyDescent="0.2">
      <c r="B7" s="130">
        <v>3</v>
      </c>
      <c r="C7" s="132" t="str">
        <v>5.1 一般</v>
      </c>
      <c r="D7" s="132" t="str">
        <v>5.1.2 突起物</v>
      </c>
      <c r="E7" s="132">
        <v>0</v>
      </c>
      <c r="F7" s="132" t="str">
        <v xml:space="preserve">5.1.2 突起物 </v>
      </c>
      <c r="G7" s="132" t="str">
        <v>JIS D 9301 5.1.2 突起物 0</v>
      </c>
      <c r="H7" s="133">
        <v>3500</v>
      </c>
      <c r="I7" s="133">
        <v>3850.0000000000005</v>
      </c>
      <c r="J7" s="132">
        <v>0</v>
      </c>
      <c r="K7" s="132">
        <v>0</v>
      </c>
    </row>
    <row r="8" spans="1:11" s="87" customFormat="1" ht="26" customHeight="1" x14ac:dyDescent="0.2">
      <c r="B8" s="130">
        <v>4</v>
      </c>
      <c r="C8" s="132" t="str">
        <v>5.1 一般</v>
      </c>
      <c r="D8" s="132" t="str">
        <v>5.1.3 ケーブル</v>
      </c>
      <c r="E8" s="132" t="str">
        <v>インナーケーブルエンドキャップの離脱力</v>
      </c>
      <c r="F8" s="132" t="str">
        <v>5.1.3 ケーブル インナーケーブルエンドキャップの離脱力</v>
      </c>
      <c r="G8" s="132" t="str">
        <v>JIS D 9301 5.1.3 ケーブル インナーケーブルエンドキャップの離脱力0</v>
      </c>
      <c r="H8" s="133">
        <v>2000</v>
      </c>
      <c r="I8" s="133">
        <v>2200</v>
      </c>
      <c r="J8" s="132">
        <v>0</v>
      </c>
      <c r="K8" s="132" t="str">
        <v>ワイヤ1本あたりの手数料</v>
      </c>
    </row>
    <row r="9" spans="1:11" s="87" customFormat="1" ht="26" customHeight="1" x14ac:dyDescent="0.2">
      <c r="B9" s="130">
        <v>5</v>
      </c>
      <c r="C9" s="132" t="str">
        <v>5.1 一般</v>
      </c>
      <c r="D9" s="132" t="str">
        <v>5.1.4 締結部品の安全性及び強度</v>
      </c>
      <c r="E9" s="132" t="str">
        <v>5.1.4.1 ねじの安全性</v>
      </c>
      <c r="F9" s="132" t="str">
        <v>5.1.4 締結部品の安全性及び強度 5.1.4.1 ねじの安全性</v>
      </c>
      <c r="G9" s="132" t="str">
        <v>JIS D 9301 5.1.4 締結部品の安全性及び強度 5.1.4.1 ねじの安全性0</v>
      </c>
      <c r="H9" s="133">
        <v>1500</v>
      </c>
      <c r="I9" s="133">
        <v>1650.0000000000002</v>
      </c>
      <c r="J9" s="132">
        <v>0</v>
      </c>
      <c r="K9" s="132" t="str">
        <v>1ヶ所あたりの手数料</v>
      </c>
    </row>
    <row r="10" spans="1:11" s="87" customFormat="1" ht="26" customHeight="1" x14ac:dyDescent="0.2">
      <c r="B10" s="130">
        <v>6</v>
      </c>
      <c r="C10" s="132" t="str">
        <v>5.1 一般</v>
      </c>
      <c r="D10" s="132" t="str">
        <v>5.1.4 締結部品の安全性及び強度</v>
      </c>
      <c r="E10" s="132" t="str">
        <v>5.1.4.2 ねじの強度</v>
      </c>
      <c r="F10" s="132" t="str">
        <v>5.1.4 締結部品の安全性及び強度 5.1.4.2 ねじの強度</v>
      </c>
      <c r="G10" s="132" t="str">
        <v>JIS D 9301 5.1.4 締結部品の安全性及び強度 5.1.4.2 ねじの強度0</v>
      </c>
      <c r="H10" s="133">
        <v>2000</v>
      </c>
      <c r="I10" s="133">
        <v>2200</v>
      </c>
      <c r="J10" s="132">
        <v>0</v>
      </c>
      <c r="K10" s="132" t="str">
        <v>1ねじあたりの手数料</v>
      </c>
    </row>
    <row r="11" spans="1:11" s="87" customFormat="1" ht="26" customHeight="1" x14ac:dyDescent="0.2">
      <c r="B11" s="130">
        <v>7</v>
      </c>
      <c r="C11" s="132" t="str">
        <v>5.1 一般</v>
      </c>
      <c r="D11" s="132" t="str">
        <v>5.1.4 締結部品の安全性及び強度</v>
      </c>
      <c r="E11" s="132" t="str">
        <v>5.1.4.3 折り畳み機構</v>
      </c>
      <c r="F11" s="132" t="str">
        <v>5.1.4 締結部品の安全性及び強度 5.1.4.3 折り畳み機構</v>
      </c>
      <c r="G11" s="132" t="str">
        <v>JIS D 9301 5.1.4 締結部品の安全性及び強度 5.1.4.3 折り畳み機構0</v>
      </c>
      <c r="H11" s="133">
        <v>2000</v>
      </c>
      <c r="I11" s="133">
        <v>2200</v>
      </c>
      <c r="J11" s="132">
        <v>0</v>
      </c>
      <c r="K11" s="132" t="str">
        <v>1機構あたりの手数料</v>
      </c>
    </row>
    <row r="12" spans="1:11" s="87" customFormat="1" ht="26" customHeight="1" x14ac:dyDescent="0.2">
      <c r="B12" s="130">
        <v>8</v>
      </c>
      <c r="C12" s="132" t="str">
        <v>5.1 一般</v>
      </c>
      <c r="D12" s="132" t="str">
        <v>5.1.4 締結部品の安全性及び強度</v>
      </c>
      <c r="E12" s="132" t="str">
        <v>5.1.4.3 多重機構</v>
      </c>
      <c r="F12" s="132" t="str">
        <v>5.1.4 締結部品の安全性及び強度 5.1.4.3 多重機構</v>
      </c>
      <c r="G12" s="132" t="str">
        <v>JIS D 9301 5.1.4 締結部品の安全性及び強度 5.1.4.3 多重機構0</v>
      </c>
      <c r="H12" s="133">
        <v>1500</v>
      </c>
      <c r="I12" s="133">
        <v>1650.0000000000002</v>
      </c>
      <c r="J12" s="132">
        <v>0</v>
      </c>
      <c r="K12" s="132">
        <v>0</v>
      </c>
    </row>
    <row r="13" spans="1:11" s="87" customFormat="1" ht="26" customHeight="1" x14ac:dyDescent="0.2">
      <c r="B13" s="130">
        <v>9</v>
      </c>
      <c r="C13" s="132" t="str">
        <v>5.1 一般</v>
      </c>
      <c r="D13" s="132" t="str">
        <v>5.1.6 合成樹脂製部品の低温衝撃強度</v>
      </c>
      <c r="E13" s="132" t="str">
        <v>a) 合成樹脂製ペダル体</v>
      </c>
      <c r="F13" s="132" t="str">
        <v>5.1.6 合成樹脂製部品の低温衝撃強度 a) 合成樹脂製ペダル体</v>
      </c>
      <c r="G13" s="132" t="str">
        <v>JIS D 9301 5.1.6 合成樹脂製部品の低温衝撃強度 a) 合成樹脂製ペダル体JIS D 9313-6:2026 4.8.2</v>
      </c>
      <c r="H13" s="133">
        <v>7000</v>
      </c>
      <c r="I13" s="133">
        <v>7700.0000000000009</v>
      </c>
      <c r="J13" s="132" t="str">
        <v>JIS D 9313-6:2026 4.8.2</v>
      </c>
      <c r="K13" s="132" t="str">
        <v>片側当たりの手数料</v>
      </c>
    </row>
    <row r="14" spans="1:11" s="87" customFormat="1" ht="26" customHeight="1" x14ac:dyDescent="0.2">
      <c r="B14" s="130">
        <v>10</v>
      </c>
      <c r="C14" s="132" t="str">
        <v>5.1 一般</v>
      </c>
      <c r="D14" s="132" t="str">
        <v>5.1.6 合成樹脂製部品の低温衝撃強度</v>
      </c>
      <c r="E14" s="132" t="str">
        <v>b) 合成樹脂製サドル</v>
      </c>
      <c r="F14" s="132" t="str">
        <v>5.1.6 合成樹脂製部品の低温衝撃強度 b) 合成樹脂製サドル</v>
      </c>
      <c r="G14" s="132" t="str">
        <v>JIS D 9301 5.1.6 合成樹脂製部品の低温衝撃強度 b) 合成樹脂製サドルJIS D 9313-7:2026 4.6</v>
      </c>
      <c r="H14" s="133">
        <v>12500</v>
      </c>
      <c r="I14" s="133">
        <v>13750.000000000002</v>
      </c>
      <c r="J14" s="132" t="str">
        <v>JIS D 9313-7:2026 4.6</v>
      </c>
      <c r="K14" s="132">
        <v>0</v>
      </c>
    </row>
    <row r="15" spans="1:11" s="87" customFormat="1" ht="26" customHeight="1" x14ac:dyDescent="0.2">
      <c r="B15" s="130">
        <v>11</v>
      </c>
      <c r="C15" s="132" t="str">
        <v>5.1 一般</v>
      </c>
      <c r="D15" s="132" t="str">
        <v>5.1.6 合成樹脂製部品の低温衝撃強度</v>
      </c>
      <c r="E15" s="132" t="str">
        <v>c) 合成樹脂製キャリア</v>
      </c>
      <c r="F15" s="132" t="str">
        <v>5.1.6 合成樹脂製部品の低温衝撃強度 c) 合成樹脂製キャリア</v>
      </c>
      <c r="G15" s="132" t="str">
        <v>JIS D 9301 5.1.6 合成樹脂製部品の低温衝撃強度 c) 合成樹脂製キャリアJIS D 9313-1:2026 4.9.2</v>
      </c>
      <c r="H15" s="133">
        <v>8500</v>
      </c>
      <c r="I15" s="133">
        <v>9350</v>
      </c>
      <c r="J15" s="132" t="str">
        <v>JIS D 9313-1:2026 4.9.2</v>
      </c>
      <c r="K15" s="132">
        <v>0</v>
      </c>
    </row>
    <row r="16" spans="1:11" s="87" customFormat="1" ht="26" customHeight="1" x14ac:dyDescent="0.2">
      <c r="B16" s="130">
        <v>12</v>
      </c>
      <c r="C16" s="132" t="str">
        <v>5.1 一般</v>
      </c>
      <c r="D16" s="132" t="str">
        <v>5.1.6 合成樹脂製部品の低温衝撃強度</v>
      </c>
      <c r="E16" s="132" t="str">
        <v>d) 合成樹脂製フロントバスケット</v>
      </c>
      <c r="F16" s="132" t="str">
        <v>5.1.6 合成樹脂製部品の低温衝撃強度 d) 合成樹脂製フロントバスケット</v>
      </c>
      <c r="G16" s="132" t="str">
        <v>JIS D 9301 5.1.6 合成樹脂製部品の低温衝撃強度 d) 合成樹脂製フロントバスケットJIS D 9313-1:2026 4.9.3</v>
      </c>
      <c r="H16" s="133">
        <v>8500</v>
      </c>
      <c r="I16" s="133">
        <v>9350</v>
      </c>
      <c r="J16" s="132" t="str">
        <v>JIS D 9313-1:2026 4.9.3</v>
      </c>
      <c r="K16" s="132">
        <v>0</v>
      </c>
    </row>
    <row r="17" spans="2:11" s="87" customFormat="1" ht="26" customHeight="1" x14ac:dyDescent="0.2">
      <c r="B17" s="130">
        <v>13</v>
      </c>
      <c r="C17" s="132" t="str">
        <v>5.1 一般</v>
      </c>
      <c r="D17" s="132" t="str">
        <v>5.1.6 合成樹脂製部品の低温衝撃強度</v>
      </c>
      <c r="E17" s="132" t="str">
        <v>e) 合成樹脂製泥除け</v>
      </c>
      <c r="F17" s="132" t="str">
        <v>5.1.6 合成樹脂製部品の低温衝撃強度 e) 合成樹脂製泥除け</v>
      </c>
      <c r="G17" s="132" t="str">
        <v>JIS D 9301 5.1.6 合成樹脂製部品の低温衝撃強度 e) 合成樹脂製泥除けJIS D 9313-1:2026 4.9.1</v>
      </c>
      <c r="H17" s="133" t="str">
        <v>対応不可</v>
      </c>
      <c r="I17" s="133" t="str">
        <v>対応不可</v>
      </c>
      <c r="J17" s="132" t="str">
        <v>JIS D 9313-1:2026 4.9.1</v>
      </c>
      <c r="K17" s="132">
        <v>0</v>
      </c>
    </row>
    <row r="18" spans="2:11" s="87" customFormat="1" ht="26" customHeight="1" x14ac:dyDescent="0.2">
      <c r="B18" s="130">
        <v>14</v>
      </c>
      <c r="C18" s="132" t="str">
        <v>5.1 一般</v>
      </c>
      <c r="D18" s="132" t="str">
        <v>5.1.6 合成樹脂製部品の低温衝撃強度</v>
      </c>
      <c r="E18" s="132" t="str">
        <v>d) 合成樹脂製ドレスガード</v>
      </c>
      <c r="F18" s="132" t="str">
        <v>5.1.6 合成樹脂製部品の低温衝撃強度 d) 合成樹脂製ドレスガード</v>
      </c>
      <c r="G18" s="132" t="str">
        <v>JIS D 9301 5.1.6 合成樹脂製部品の低温衝撃強度 d) 合成樹脂製ドレスガードJIS D 9313-1:2026 4.9.3</v>
      </c>
      <c r="H18" s="133">
        <v>8500</v>
      </c>
      <c r="I18" s="133">
        <v>9350</v>
      </c>
      <c r="J18" s="132" t="str">
        <v>JIS D 9313-1:2026 4.9.3</v>
      </c>
      <c r="K18" s="132">
        <v>0</v>
      </c>
    </row>
    <row r="19" spans="2:11" s="87" customFormat="1" ht="26" customHeight="1" x14ac:dyDescent="0.2">
      <c r="B19" s="130">
        <v>15</v>
      </c>
      <c r="C19" s="132" t="str">
        <v>5.1 一般</v>
      </c>
      <c r="D19" s="132" t="str">
        <v>5.1.6 合成樹脂製部品の低温衝撃強度</v>
      </c>
      <c r="E19" s="132" t="str">
        <v>d) 合成樹脂製チェーンケース</v>
      </c>
      <c r="F19" s="132" t="str">
        <v>5.1.6 合成樹脂製部品の低温衝撃強度 d) 合成樹脂製チェーンケース</v>
      </c>
      <c r="G19" s="132" t="str">
        <v>JIS D 9301 5.1.6 合成樹脂製部品の低温衝撃強度 d) 合成樹脂製チェーンケースJIS D 9313-1:2026 4.9.3</v>
      </c>
      <c r="H19" s="133">
        <v>8500</v>
      </c>
      <c r="I19" s="133">
        <v>9350</v>
      </c>
      <c r="J19" s="132" t="str">
        <v>JIS D 9313-1:2026 4.9.3</v>
      </c>
      <c r="K19" s="132">
        <v>0</v>
      </c>
    </row>
    <row r="20" spans="2:11" s="87" customFormat="1" ht="26" customHeight="1" x14ac:dyDescent="0.2">
      <c r="B20" s="130">
        <v>16</v>
      </c>
      <c r="C20" s="132" t="str">
        <v>5.2 制動装置</v>
      </c>
      <c r="D20" s="132" t="str">
        <v>5.2.1 ブレーキシステム</v>
      </c>
      <c r="E20" s="132" t="str">
        <v>別系統のブレーキ</v>
      </c>
      <c r="F20" s="132" t="str">
        <v>5.2.1 ブレーキシステム 別系統のブレーキ</v>
      </c>
      <c r="G20" s="132" t="str">
        <v>JIS D 9301 5.2.1 ブレーキシステム 別系統のブレーキ0</v>
      </c>
      <c r="H20" s="133">
        <v>1500</v>
      </c>
      <c r="I20" s="133">
        <v>1650.0000000000002</v>
      </c>
      <c r="J20" s="132">
        <v>0</v>
      </c>
      <c r="K20" s="132">
        <v>0</v>
      </c>
    </row>
    <row r="21" spans="2:11" s="87" customFormat="1" ht="26" customHeight="1" x14ac:dyDescent="0.2">
      <c r="B21" s="130">
        <v>17</v>
      </c>
      <c r="C21" s="132" t="str">
        <v>5.2 制動装置</v>
      </c>
      <c r="D21" s="132" t="str">
        <v>5.2.1 ブレーキシステム</v>
      </c>
      <c r="E21" s="132" t="str">
        <v>アスベスト含有</v>
      </c>
      <c r="F21" s="132" t="str">
        <v>5.2.1 ブレーキシステム アスベスト含有</v>
      </c>
      <c r="G21" s="132" t="str">
        <v>JIS D 9301 5.2.1 ブレーキシステム アスベスト含有0</v>
      </c>
      <c r="H21" s="133" t="str">
        <v>対応不可</v>
      </c>
      <c r="I21" s="133" t="str">
        <v>対応不可</v>
      </c>
      <c r="J21" s="132">
        <v>0</v>
      </c>
      <c r="K21" s="132">
        <v>0</v>
      </c>
    </row>
    <row r="22" spans="2:11" s="87" customFormat="1" ht="26" customHeight="1" x14ac:dyDescent="0.2">
      <c r="B22" s="130">
        <v>18</v>
      </c>
      <c r="C22" s="132" t="str">
        <v>5.2 制動装置</v>
      </c>
      <c r="D22" s="132" t="str">
        <v>5.2.2 手動ブレーキ</v>
      </c>
      <c r="E22" s="132" t="str">
        <v>a) ブレーキレバーの配置</v>
      </c>
      <c r="F22" s="132" t="str">
        <v>5.2.2 手動ブレーキ a) ブレーキレバーの配置</v>
      </c>
      <c r="G22" s="132" t="str">
        <v>JIS D 9301 5.2.2 手動ブレーキ a) ブレーキレバーの配置0</v>
      </c>
      <c r="H22" s="133">
        <v>1500</v>
      </c>
      <c r="I22" s="133">
        <v>1650.0000000000002</v>
      </c>
      <c r="J22" s="132">
        <v>0</v>
      </c>
      <c r="K22" s="132">
        <v>0</v>
      </c>
    </row>
    <row r="23" spans="2:11" s="87" customFormat="1" ht="26" customHeight="1" x14ac:dyDescent="0.2">
      <c r="B23" s="130">
        <v>19</v>
      </c>
      <c r="C23" s="132" t="str">
        <v>5.2 制動装置</v>
      </c>
      <c r="D23" s="132" t="str">
        <v>5.2.2 手動ブレーキ</v>
      </c>
      <c r="E23" s="132" t="str">
        <v>b) ブレーキレバーの開き</v>
      </c>
      <c r="F23" s="132" t="str">
        <v>5.2.2 手動ブレーキ b) ブレーキレバーの開き</v>
      </c>
      <c r="G23" s="132" t="str">
        <v>JIS D 9301 5.2.2 手動ブレーキ b) ブレーキレバーの開きJIS D 9313-2:2026 4.1</v>
      </c>
      <c r="H23" s="133">
        <v>2000</v>
      </c>
      <c r="I23" s="133">
        <v>2200</v>
      </c>
      <c r="J23" s="132" t="str">
        <v>JIS D 9313-2:2026 4.1</v>
      </c>
      <c r="K23" s="132" t="str">
        <v>片側当たりの手数料</v>
      </c>
    </row>
    <row r="24" spans="2:11" s="87" customFormat="1" ht="26" customHeight="1" x14ac:dyDescent="0.2">
      <c r="B24" s="130">
        <v>20</v>
      </c>
      <c r="C24" s="132" t="str">
        <v>5.2 制動装置</v>
      </c>
      <c r="D24" s="132" t="str">
        <v>5.2.2 手動ブレーキ</v>
      </c>
      <c r="E24" s="132" t="str">
        <v>c) ブレーキ及びケーブルの取付け</v>
      </c>
      <c r="F24" s="132" t="str">
        <v>5.2.2 手動ブレーキ c) ブレーキ及びケーブルの取付け</v>
      </c>
      <c r="G24" s="132" t="str">
        <v>JIS D 9301 5.2.2 手動ブレーキ c) ブレーキ及びケーブルの取付け0</v>
      </c>
      <c r="H24" s="133">
        <v>1500</v>
      </c>
      <c r="I24" s="133">
        <v>1650.0000000000002</v>
      </c>
      <c r="J24" s="132">
        <v>0</v>
      </c>
      <c r="K24" s="132" t="str">
        <v>ブレーキ片側あたりの手数料</v>
      </c>
    </row>
    <row r="25" spans="2:11" s="87" customFormat="1" ht="26" customHeight="1" x14ac:dyDescent="0.2">
      <c r="B25" s="130">
        <v>21</v>
      </c>
      <c r="C25" s="132" t="str">
        <v>5.2 制動装置</v>
      </c>
      <c r="D25" s="132" t="str">
        <v>5.2.2 手動ブレーキ</v>
      </c>
      <c r="E25" s="132" t="str">
        <v>d) ブレーキ摩擦材の固定（ブレーキ揺動試験）</v>
      </c>
      <c r="F25" s="132" t="str">
        <v>5.2.2 手動ブレーキ d) ブレーキ摩擦材の固定（ブレーキ揺動試験）</v>
      </c>
      <c r="G25" s="132" t="str">
        <v>JIS D 9301 5.2.2 手動ブレーキ d) ブレーキ摩擦材の固定（ブレーキ揺動試験）JIS D 9313-2:2026 4.3</v>
      </c>
      <c r="H25" s="133">
        <v>5000</v>
      </c>
      <c r="I25" s="133">
        <v>5500</v>
      </c>
      <c r="J25" s="132" t="str">
        <v>JIS D 9313-2:2026 4.3</v>
      </c>
      <c r="K25" s="132">
        <v>0</v>
      </c>
    </row>
    <row r="26" spans="2:11" s="87" customFormat="1" ht="26" customHeight="1" x14ac:dyDescent="0.2">
      <c r="B26" s="130">
        <v>22</v>
      </c>
      <c r="C26" s="132" t="str">
        <v>5.2 制動装置</v>
      </c>
      <c r="D26" s="132" t="str">
        <v>5.2.2 手動ブレーキ</v>
      </c>
      <c r="E26" s="132" t="str">
        <v>e) ブレーキの調整機構（調整機構）</v>
      </c>
      <c r="F26" s="132" t="str">
        <v>5.2.2 手動ブレーキ e) ブレーキの調整機構（調整機構）</v>
      </c>
      <c r="G26" s="132" t="str">
        <v>JIS D 9301 5.2.2 手動ブレーキ e) ブレーキの調整機構（調整機構）0</v>
      </c>
      <c r="H26" s="133">
        <v>1500</v>
      </c>
      <c r="I26" s="133">
        <v>1650.0000000000002</v>
      </c>
      <c r="J26" s="132">
        <v>0</v>
      </c>
      <c r="K26" s="132" t="str">
        <v>ブレーキ片側あたりの手数料</v>
      </c>
    </row>
    <row r="27" spans="2:11" s="87" customFormat="1" ht="26" customHeight="1" x14ac:dyDescent="0.2">
      <c r="B27" s="130">
        <v>23</v>
      </c>
      <c r="C27" s="132" t="str">
        <v>5.2 制動装置</v>
      </c>
      <c r="D27" s="132" t="str">
        <v>5.2.2 手動ブレーキ</v>
      </c>
      <c r="E27" s="132" t="str">
        <v>e) ブレーキの調整機構（片当たり）</v>
      </c>
      <c r="F27" s="132" t="str">
        <v>5.2.2 手動ブレーキ e) ブレーキの調整機構（片当たり）</v>
      </c>
      <c r="G27" s="132" t="str">
        <v>JIS D 9301 5.2.2 手動ブレーキ e) ブレーキの調整機構（片当たり）0</v>
      </c>
      <c r="H27" s="133">
        <v>1500</v>
      </c>
      <c r="I27" s="133">
        <v>1650.0000000000002</v>
      </c>
      <c r="J27" s="132">
        <v>0</v>
      </c>
      <c r="K27" s="132" t="str">
        <v>ブレーキ片側あたりの手数料</v>
      </c>
    </row>
    <row r="28" spans="2:11" s="87" customFormat="1" ht="26" customHeight="1" x14ac:dyDescent="0.2">
      <c r="B28" s="130">
        <v>24</v>
      </c>
      <c r="C28" s="132" t="str">
        <v>5.2 制動装置</v>
      </c>
      <c r="D28" s="132" t="str">
        <v>5.2.2 手動ブレーキ</v>
      </c>
      <c r="E28" s="132" t="str">
        <v>e) ブレーキの調整機構（ロッド式ブレーキ）</v>
      </c>
      <c r="F28" s="132" t="str">
        <v>5.2.2 手動ブレーキ e) ブレーキの調整機構（ロッド式ブレーキ）</v>
      </c>
      <c r="G28" s="132" t="str">
        <v>JIS D 9301 5.2.2 手動ブレーキ e) ブレーキの調整機構（ロッド式ブレーキ）0</v>
      </c>
      <c r="H28" s="133">
        <v>3000</v>
      </c>
      <c r="I28" s="133">
        <v>3300.0000000000005</v>
      </c>
      <c r="J28" s="132">
        <v>0</v>
      </c>
      <c r="K28" s="132">
        <v>0</v>
      </c>
    </row>
    <row r="29" spans="2:11" s="87" customFormat="1" ht="26" customHeight="1" x14ac:dyDescent="0.2">
      <c r="B29" s="130">
        <v>25</v>
      </c>
      <c r="C29" s="132" t="str">
        <v>5.2 制動装置</v>
      </c>
      <c r="D29" s="132" t="str">
        <v>5.2.3 手動ブレーキの強度</v>
      </c>
      <c r="E29" s="132" t="str">
        <v>手動ブレーキの強度試験</v>
      </c>
      <c r="F29" s="132" t="str">
        <v>5.2.3 手動ブレーキの強度 手動ブレーキの強度試験</v>
      </c>
      <c r="G29" s="132" t="str">
        <v>JIS D 9301 5.2.3 手動ブレーキの強度 手動ブレーキの強度試験JIS D 9313-2:2026 4.4</v>
      </c>
      <c r="H29" s="133">
        <v>3500</v>
      </c>
      <c r="I29" s="133">
        <v>3850.0000000000005</v>
      </c>
      <c r="J29" s="132" t="str">
        <v>JIS D 9313-2:2026 4.4</v>
      </c>
      <c r="K29" s="132" t="str">
        <v>ブレーキ片側あたりの手数料</v>
      </c>
    </row>
    <row r="30" spans="2:11" s="87" customFormat="1" ht="26" customHeight="1" x14ac:dyDescent="0.2">
      <c r="B30" s="130">
        <v>26</v>
      </c>
      <c r="C30" s="132" t="str">
        <v>5.2 制動装置</v>
      </c>
      <c r="D30" s="132" t="str">
        <v>5.2.4 コースターブレーキハブ</v>
      </c>
      <c r="E30" s="132" t="str">
        <v>コースターブレーキハブの強度試験</v>
      </c>
      <c r="F30" s="132" t="str">
        <v>5.2.4 コースターブレーキハブ コースターブレーキハブの強度試験</v>
      </c>
      <c r="G30" s="132" t="str">
        <v>JIS D 9301 5.2.4 コースターブレーキハブ コースターブレーキハブの強度試験JIS D 9313-2:2026 4.5</v>
      </c>
      <c r="H30" s="133">
        <v>9500</v>
      </c>
      <c r="I30" s="133">
        <v>10450</v>
      </c>
      <c r="J30" s="132" t="str">
        <v>JIS D 9313-2:2026 4.5</v>
      </c>
      <c r="K30" s="132">
        <v>0</v>
      </c>
    </row>
    <row r="31" spans="2:11" s="87" customFormat="1" ht="26" customHeight="1" x14ac:dyDescent="0.2">
      <c r="B31" s="130">
        <v>27</v>
      </c>
      <c r="C31" s="132" t="str">
        <v>5.2 制動装置</v>
      </c>
      <c r="D31" s="132" t="str">
        <v>5.2.4 コースターブレーキハブ</v>
      </c>
      <c r="E31" s="132" t="str">
        <v>クランク逆転角度</v>
      </c>
      <c r="F31" s="132" t="str">
        <v>5.2.4 コースターブレーキハブ クランク逆転角度</v>
      </c>
      <c r="G31" s="132" t="str">
        <v>JIS D 9301 5.2.4 コースターブレーキハブ クランク逆転角度0</v>
      </c>
      <c r="H31" s="133">
        <v>3500</v>
      </c>
      <c r="I31" s="133">
        <v>3850.0000000000005</v>
      </c>
      <c r="J31" s="132">
        <v>0</v>
      </c>
      <c r="K31" s="132">
        <v>0</v>
      </c>
    </row>
    <row r="32" spans="2:11" s="87" customFormat="1" ht="26" customHeight="1" x14ac:dyDescent="0.2">
      <c r="B32" s="130">
        <v>28</v>
      </c>
      <c r="C32" s="132" t="str">
        <v>5.2 制動装置</v>
      </c>
      <c r="D32" s="132" t="str">
        <v>5.2.5 制動性能（走路）</v>
      </c>
      <c r="E32" s="132" t="str">
        <v>5.2.5.2 走路試験方法（両方、後のみ）乾燥時　附属書JA</v>
      </c>
      <c r="F32" s="132" t="str">
        <v>5.2.5 制動性能（走路） 5.2.5.2 走路試験方法（両方、後のみ）乾燥時　附属書JA</v>
      </c>
      <c r="G32" s="132" t="str">
        <v>JIS D 9301 5.2.5 制動性能（走路） 5.2.5.2 走路試験方法（両方、後のみ）乾燥時　附属書JAJIS D 9313-2:2026 附属書JA</v>
      </c>
      <c r="H32" s="133">
        <v>24500</v>
      </c>
      <c r="I32" s="133">
        <v>26950.000000000004</v>
      </c>
      <c r="J32" s="132" t="str">
        <v>JIS D 9313-2:2026 附属書JA</v>
      </c>
      <c r="K32" s="132" t="str">
        <v>両方、または後のみ1条件あたりの手数料</v>
      </c>
    </row>
    <row r="33" spans="2:11" s="87" customFormat="1" ht="26" customHeight="1" x14ac:dyDescent="0.2">
      <c r="B33" s="130">
        <v>29</v>
      </c>
      <c r="C33" s="132" t="str">
        <v>5.2 制動装置</v>
      </c>
      <c r="D33" s="132" t="str">
        <v>5.2.5 制動性能（走路）</v>
      </c>
      <c r="E33" s="132" t="str">
        <v>5.2.5.2 走路試験方法（両方、後のみ）水ぬれ時　附属書JA</v>
      </c>
      <c r="F33" s="132" t="str">
        <v>5.2.5 制動性能（走路） 5.2.5.2 走路試験方法（両方、後のみ）水ぬれ時　附属書JA</v>
      </c>
      <c r="G33" s="132" t="str">
        <v>JIS D 9301 5.2.5 制動性能（走路） 5.2.5.2 走路試験方法（両方、後のみ）水ぬれ時　附属書JAJIS D 9313-2:2026 附属書JA</v>
      </c>
      <c r="H33" s="133">
        <v>28000</v>
      </c>
      <c r="I33" s="133">
        <v>30800.000000000004</v>
      </c>
      <c r="J33" s="132" t="str">
        <v>JIS D 9313-2:2026 附属書JA</v>
      </c>
      <c r="K33" s="132" t="str">
        <v>両方、または後のみ1条件あたりの手数料</v>
      </c>
    </row>
    <row r="34" spans="2:11" s="87" customFormat="1" ht="26" customHeight="1" x14ac:dyDescent="0.2">
      <c r="B34" s="130">
        <v>30</v>
      </c>
      <c r="C34" s="132" t="str">
        <v>5.2 制動装置</v>
      </c>
      <c r="D34" s="132" t="str">
        <v>5.2.5 制動性能（走路）</v>
      </c>
      <c r="E34" s="132" t="str">
        <v>5.2.5.2 走路試験方法（両方、後のみ）乾燥時　</v>
      </c>
      <c r="F34" s="132" t="str">
        <v>5.2.5 制動性能（走路） 5.2.5.2 走路試験方法（両方、後のみ）乾燥時　</v>
      </c>
      <c r="G34" s="132" t="str">
        <v>JIS D 9301 5.2.5 制動性能（走路） 5.2.5.2 走路試験方法（両方、後のみ）乾燥時　JIS D 9313-2:2026 4.6.3</v>
      </c>
      <c r="H34" s="133">
        <v>30000</v>
      </c>
      <c r="I34" s="133">
        <v>33000</v>
      </c>
      <c r="J34" s="132" t="str">
        <v>JIS D 9313-2:2026 4.6.3</v>
      </c>
      <c r="K34" s="132" t="str">
        <v>両方、または後のみ1条件あたりの手数料　データロガー使用</v>
      </c>
    </row>
    <row r="35" spans="2:11" s="87" customFormat="1" ht="26" customHeight="1" x14ac:dyDescent="0.2">
      <c r="B35" s="130">
        <v>31</v>
      </c>
      <c r="C35" s="132" t="str">
        <v>5.2 制動装置</v>
      </c>
      <c r="D35" s="132" t="str">
        <v>5.2.5 制動性能（走路）</v>
      </c>
      <c r="E35" s="132" t="str">
        <v>5.2.5.2 走路試験方法（両方、後のみ）水ぬれ時</v>
      </c>
      <c r="F35" s="132" t="str">
        <v>5.2.5 制動性能（走路） 5.2.5.2 走路試験方法（両方、後のみ）水ぬれ時</v>
      </c>
      <c r="G35" s="132" t="str">
        <v>JIS D 9301 5.2.5 制動性能（走路） 5.2.5.2 走路試験方法（両方、後のみ）水ぬれ時JIS D 9313-2:2026 4.6.3</v>
      </c>
      <c r="H35" s="133">
        <v>34000</v>
      </c>
      <c r="I35" s="133">
        <v>37400</v>
      </c>
      <c r="J35" s="132" t="str">
        <v>JIS D 9313-2:2026 4.6.3</v>
      </c>
      <c r="K35" s="132" t="str">
        <v>両方、または後のみ1条件あたりの手数料　データロガー使用</v>
      </c>
    </row>
    <row r="36" spans="2:11" s="87" customFormat="1" ht="26" customHeight="1" x14ac:dyDescent="0.2">
      <c r="B36" s="130">
        <v>32</v>
      </c>
      <c r="C36" s="132" t="str">
        <v>5.2 制動装置</v>
      </c>
      <c r="D36" s="132" t="str">
        <v>5.2.5 制動性能（走路）</v>
      </c>
      <c r="E36" s="132" t="str">
        <v>5.2.5.4 安全で円滑な停止特性</v>
      </c>
      <c r="F36" s="132" t="str">
        <v>5.2.5 制動性能（走路） 5.2.5.4 安全で円滑な停止特性</v>
      </c>
      <c r="G36" s="132" t="str">
        <v>JIS D 9301 5.2.5 制動性能（走路） 5.2.5.4 安全で円滑な停止特性0</v>
      </c>
      <c r="H36" s="133">
        <v>0</v>
      </c>
      <c r="I36" s="133">
        <v>0</v>
      </c>
      <c r="J36" s="132">
        <v>0</v>
      </c>
      <c r="K36" s="132" t="str">
        <v>上記試験(5.2.5.2)に含まれる</v>
      </c>
    </row>
    <row r="37" spans="2:11" s="87" customFormat="1" ht="26" customHeight="1" x14ac:dyDescent="0.2">
      <c r="B37" s="130">
        <v>33</v>
      </c>
      <c r="C37" s="132" t="str">
        <v>5.2 制動装置</v>
      </c>
      <c r="D37" s="132" t="str">
        <v>5.2.5 制動性能（走路）</v>
      </c>
      <c r="E37" s="132" t="str">
        <v>5.2.5.5 水ぬれ時と乾燥時との制動性能の比率</v>
      </c>
      <c r="F37" s="132" t="str">
        <v>5.2.5 制動性能（走路） 5.2.5.5 水ぬれ時と乾燥時との制動性能の比率</v>
      </c>
      <c r="G37" s="132" t="str">
        <v>JIS D 9301 5.2.5 制動性能（走路） 5.2.5.5 水ぬれ時と乾燥時との制動性能の比率JIS D 9313-2:2026 4.6.3.8 c)</v>
      </c>
      <c r="H37" s="133">
        <v>1500</v>
      </c>
      <c r="I37" s="133">
        <v>1650.0000000000002</v>
      </c>
      <c r="J37" s="132" t="str">
        <v>JIS D 9313-2:2026 4.6.3.8 c)</v>
      </c>
      <c r="K37" s="132">
        <v>0</v>
      </c>
    </row>
    <row r="38" spans="2:11" s="87" customFormat="1" ht="26" customHeight="1" x14ac:dyDescent="0.2">
      <c r="B38" s="130">
        <v>34</v>
      </c>
      <c r="C38" s="132" t="str">
        <v>5.2 制動装置</v>
      </c>
      <c r="D38" s="132" t="str">
        <v>5.2.5 制動性能（試験機）</v>
      </c>
      <c r="E38" s="132" t="str">
        <v>5.2.5.3 試験機による試験方法（前のみ、後のみ）乾燥時</v>
      </c>
      <c r="F38" s="132" t="str">
        <v>5.2.5 制動性能（試験機） 5.2.5.3 試験機による試験方法（前のみ、後のみ）乾燥時</v>
      </c>
      <c r="G38" s="132" t="str">
        <v>JIS D 9301 5.2.5 制動性能（試験機） 5.2.5.3 試験機による試験方法（前のみ、後のみ）乾燥時JIS D 9313-2:2026 4.6.5</v>
      </c>
      <c r="H38" s="133">
        <v>24500</v>
      </c>
      <c r="I38" s="133">
        <v>26950.000000000004</v>
      </c>
      <c r="J38" s="132" t="str">
        <v>JIS D 9313-2:2026 4.6.5</v>
      </c>
      <c r="K38" s="132" t="str">
        <v>手動ブレーキのブレーキ片側1レバーあたりの手数料</v>
      </c>
    </row>
    <row r="39" spans="2:11" s="87" customFormat="1" ht="26" customHeight="1" x14ac:dyDescent="0.2">
      <c r="B39" s="130">
        <v>35</v>
      </c>
      <c r="C39" s="132" t="str">
        <v>5.2 制動装置</v>
      </c>
      <c r="D39" s="132" t="str">
        <v>5.2.5 制動性能（試験機）</v>
      </c>
      <c r="E39" s="132" t="str">
        <v>5.2.5.3 試験機による試験方法（前のみ、後のみ）水ぬれ時</v>
      </c>
      <c r="F39" s="132" t="str">
        <v>5.2.5 制動性能（試験機） 5.2.5.3 試験機による試験方法（前のみ、後のみ）水ぬれ時</v>
      </c>
      <c r="G39" s="132" t="str">
        <v>JIS D 9301 5.2.5 制動性能（試験機） 5.2.5.3 試験機による試験方法（前のみ、後のみ）水ぬれ時JIS D 9313-2:2026 4.6.5</v>
      </c>
      <c r="H39" s="133">
        <v>28000</v>
      </c>
      <c r="I39" s="133">
        <v>30800.000000000004</v>
      </c>
      <c r="J39" s="132" t="str">
        <v>JIS D 9313-2:2026 4.6.5</v>
      </c>
      <c r="K39" s="132" t="str">
        <v>手動ブレーキのブレーキ片側1レバーあたりの手数料</v>
      </c>
    </row>
    <row r="40" spans="2:11" s="87" customFormat="1" ht="26" customHeight="1" x14ac:dyDescent="0.2">
      <c r="B40" s="130">
        <v>36</v>
      </c>
      <c r="C40" s="132" t="str">
        <v>5.2 制動装置</v>
      </c>
      <c r="D40" s="132" t="str">
        <v>5.2.5 制動性能（試験機）</v>
      </c>
      <c r="E40" s="132" t="str">
        <v>5.2.5.4 直線性</v>
      </c>
      <c r="F40" s="132" t="str">
        <v>5.2.5 制動性能（試験機） 5.2.5.4 直線性</v>
      </c>
      <c r="G40" s="132" t="str">
        <v>JIS D 9301 5.2.5 制動性能（試験機） 5.2.5.4 直線性JIS D 9313-2:2026 4.6.5.3</v>
      </c>
      <c r="H40" s="133">
        <v>0</v>
      </c>
      <c r="I40" s="133">
        <v>0</v>
      </c>
      <c r="J40" s="132" t="str">
        <v>JIS D 9313-2:2026 4.6.5.3</v>
      </c>
      <c r="K40" s="132" t="str">
        <v>上記試験(5.2.5.3)に含まれる</v>
      </c>
    </row>
    <row r="41" spans="2:11" s="87" customFormat="1" ht="26" customHeight="1" x14ac:dyDescent="0.2">
      <c r="B41" s="130">
        <v>37</v>
      </c>
      <c r="C41" s="132" t="str">
        <v>5.2 制動装置</v>
      </c>
      <c r="D41" s="132" t="str">
        <v>5.2.5 制動性能（試験機）</v>
      </c>
      <c r="E41" s="132" t="str">
        <v>5.2.5.4 簡単な走路試験</v>
      </c>
      <c r="F41" s="132" t="str">
        <v>5.2.5 制動性能（試験機） 5.2.5.4 簡単な走路試験</v>
      </c>
      <c r="G41" s="132" t="str">
        <v>JIS D 9301 5.2.5 制動性能（試験機） 5.2.5.4 簡単な走路試験JIS D 9313-2:2026 4.6.5.7 j)</v>
      </c>
      <c r="H41" s="133">
        <v>14500</v>
      </c>
      <c r="I41" s="133">
        <v>15950.000000000002</v>
      </c>
      <c r="J41" s="132" t="str">
        <v>JIS D 9313-2:2026 4.6.5.7 j)</v>
      </c>
      <c r="K41" s="132">
        <v>0</v>
      </c>
    </row>
    <row r="42" spans="2:11" s="87" customFormat="1" ht="26" customHeight="1" x14ac:dyDescent="0.2">
      <c r="B42" s="130">
        <v>38</v>
      </c>
      <c r="C42" s="132" t="str">
        <v>5.2 制動装置</v>
      </c>
      <c r="D42" s="132" t="str">
        <v>5.2.5 制動性能（試験機）</v>
      </c>
      <c r="E42" s="132" t="str">
        <v>5.2.5.5 水ぬれ時と乾燥時との制動性能の比率</v>
      </c>
      <c r="F42" s="132" t="str">
        <v>5.2.5 制動性能（試験機） 5.2.5.5 水ぬれ時と乾燥時との制動性能の比率</v>
      </c>
      <c r="G42" s="132" t="str">
        <v>JIS D 9301 5.2.5 制動性能（試験機） 5.2.5.5 水ぬれ時と乾燥時との制動性能の比率JIS D 9313-2:2026 4.6.5.7 i)</v>
      </c>
      <c r="H42" s="133">
        <v>1500</v>
      </c>
      <c r="I42" s="133">
        <v>1650.0000000000002</v>
      </c>
      <c r="J42" s="132" t="str">
        <v>JIS D 9313-2:2026 4.6.5.7 i)</v>
      </c>
      <c r="K42" s="132">
        <v>0</v>
      </c>
    </row>
    <row r="43" spans="2:11" s="87" customFormat="1" ht="26" customHeight="1" x14ac:dyDescent="0.2">
      <c r="B43" s="130">
        <v>39</v>
      </c>
      <c r="C43" s="132" t="str">
        <v>5.2 制動装置</v>
      </c>
      <c r="D43" s="132" t="str">
        <v>5.2.6 ブレーキの耐熱性</v>
      </c>
      <c r="E43" s="132" t="str">
        <v>5.2.6.3 要求事項</v>
      </c>
      <c r="F43" s="132" t="str">
        <v>5.2.6 ブレーキの耐熱性 5.2.6.3 要求事項</v>
      </c>
      <c r="G43" s="132" t="str">
        <v>JIS D 9301 5.2.6 ブレーキの耐熱性 5.2.6.3 要求事項JIS D 9313-2:2026 4.7</v>
      </c>
      <c r="H43" s="133">
        <v>27500</v>
      </c>
      <c r="I43" s="133">
        <v>30250.000000000004</v>
      </c>
      <c r="J43" s="132" t="str">
        <v>JIS D 9313-2:2026 4.7</v>
      </c>
      <c r="K43" s="132" t="str">
        <v>1ブレーキ分あたりの加熱分＋加熱後の制動性能測定（乾燥、水濡れの最高操作力での測定）の手数料。加熱前の制動性能確認については含まない。</v>
      </c>
    </row>
    <row r="44" spans="2:11" s="87" customFormat="1" ht="26" customHeight="1" x14ac:dyDescent="0.2">
      <c r="B44" s="130">
        <v>40</v>
      </c>
      <c r="C44" s="132" t="str">
        <v>5.2 制動装置</v>
      </c>
      <c r="D44" s="132" t="str">
        <v>5.2.5 制動性能</v>
      </c>
      <c r="E44" s="132" t="str">
        <v>5.2.5.4 安全で円滑な停止特性（コースタハブ直線性試験）</v>
      </c>
      <c r="F44" s="132" t="str">
        <v>5.2.5 制動性能 5.2.5.4 安全で円滑な停止特性（コースタハブ直線性試験）</v>
      </c>
      <c r="G44" s="132" t="str">
        <v>JIS D 9301 5.2.5 制動性能 5.2.5.4 安全で円滑な停止特性（コースタハブ直線性試験）JIS D 9313-2:2026 4.6.4</v>
      </c>
      <c r="H44" s="133" t="str">
        <v>対応不可</v>
      </c>
      <c r="I44" s="133" t="str">
        <v>対応不可</v>
      </c>
      <c r="J44" s="132" t="str">
        <v>JIS D 9313-2:2026 4.6.4</v>
      </c>
      <c r="K44" s="132">
        <v>0</v>
      </c>
    </row>
    <row r="45" spans="2:11" s="87" customFormat="1" ht="26" customHeight="1" x14ac:dyDescent="0.2">
      <c r="B45" s="130">
        <v>41</v>
      </c>
      <c r="C45" s="132" t="str">
        <v>5.3 操舵装置</v>
      </c>
      <c r="D45" s="132" t="str">
        <v>5.3.1 操だ（舵）安定性</v>
      </c>
      <c r="E45" s="132" t="str">
        <v>a) 不円滑及び著しいがたつきの有無</v>
      </c>
      <c r="F45" s="132" t="str">
        <v>5.3.1 操だ（舵）安定性 a) 不円滑及び著しいがたつきの有無</v>
      </c>
      <c r="G45" s="132" t="str">
        <v>JIS D 9301 5.3.1 操だ（舵）安定性 a) 不円滑及び著しいがたつきの有無0</v>
      </c>
      <c r="H45" s="133">
        <v>1500</v>
      </c>
      <c r="I45" s="133">
        <v>1650.0000000000002</v>
      </c>
      <c r="J45" s="132">
        <v>0</v>
      </c>
      <c r="K45" s="132">
        <v>0</v>
      </c>
    </row>
    <row r="46" spans="2:11" s="87" customFormat="1" ht="26" customHeight="1" x14ac:dyDescent="0.2">
      <c r="B46" s="130">
        <v>42</v>
      </c>
      <c r="C46" s="132" t="str">
        <v>5.3 操舵装置</v>
      </c>
      <c r="D46" s="132" t="str">
        <v>5.3.1 操だ（舵）安定性</v>
      </c>
      <c r="E46" s="132" t="str">
        <v>b) 前輪分担荷重</v>
      </c>
      <c r="F46" s="132" t="str">
        <v>5.3.1 操だ（舵）安定性 b) 前輪分担荷重</v>
      </c>
      <c r="G46" s="132" t="str">
        <v>JIS D 9301 5.3.1 操だ（舵）安定性 b) 前輪分担荷重0</v>
      </c>
      <c r="H46" s="133">
        <v>5500</v>
      </c>
      <c r="I46" s="133">
        <v>6050.0000000000009</v>
      </c>
      <c r="J46" s="132">
        <v>0</v>
      </c>
      <c r="K46" s="132">
        <v>0</v>
      </c>
    </row>
    <row r="47" spans="2:11" s="87" customFormat="1" ht="26" customHeight="1" x14ac:dyDescent="0.2">
      <c r="B47" s="130">
        <v>43</v>
      </c>
      <c r="C47" s="132" t="str">
        <v>5.3 操舵装置</v>
      </c>
      <c r="D47" s="132" t="str">
        <v>5.3.1 操だ（舵）安定性</v>
      </c>
      <c r="E47" s="132" t="str">
        <v>c) 左右操舵角度</v>
      </c>
      <c r="F47" s="132" t="str">
        <v>5.3.1 操だ（舵）安定性 c) 左右操舵角度</v>
      </c>
      <c r="G47" s="132" t="str">
        <v>JIS D 9301 5.3.1 操だ（舵）安定性 c) 左右操舵角度0</v>
      </c>
      <c r="H47" s="133">
        <v>2500</v>
      </c>
      <c r="I47" s="133">
        <v>2750</v>
      </c>
      <c r="J47" s="132">
        <v>0</v>
      </c>
      <c r="K47" s="132" t="str">
        <v>片側当たりの手数料</v>
      </c>
    </row>
    <row r="48" spans="2:11" s="87" customFormat="1" ht="26" customHeight="1" x14ac:dyDescent="0.2">
      <c r="B48" s="130">
        <v>44</v>
      </c>
      <c r="C48" s="132" t="str">
        <v>5.3 操舵装置</v>
      </c>
      <c r="D48" s="132" t="str">
        <v>5.3.2 ハンドル</v>
      </c>
      <c r="E48" s="132" t="str">
        <v>5.3.2.1 一般 a) ～ d)</v>
      </c>
      <c r="F48" s="132" t="str">
        <v>5.3.2 ハンドル 5.3.2.1 一般 a) ～ d)</v>
      </c>
      <c r="G48" s="132" t="str">
        <v>JIS D 9301 5.3.2 ハンドル 5.3.2.1 一般 a) ～ d)0</v>
      </c>
      <c r="H48" s="133">
        <v>4000</v>
      </c>
      <c r="I48" s="133">
        <v>4400</v>
      </c>
      <c r="J48" s="132">
        <v>0</v>
      </c>
      <c r="K48" s="132" t="str">
        <v>全幅、はめ合い限界標識、固定位置、垂直距離の4項目測定での手数料</v>
      </c>
    </row>
    <row r="49" spans="2:11" s="87" customFormat="1" ht="26" customHeight="1" x14ac:dyDescent="0.2">
      <c r="B49" s="130">
        <v>45</v>
      </c>
      <c r="C49" s="132" t="str">
        <v>5.3 操舵装置</v>
      </c>
      <c r="D49" s="132" t="str">
        <v>5.3.2 ハンドル</v>
      </c>
      <c r="E49" s="132" t="str">
        <v>5.3.2.1 一般 e) 低温離脱力試験（グリップ、エンドキャップ）</v>
      </c>
      <c r="F49" s="132" t="str">
        <v>5.3.2 ハンドル 5.3.2.1 一般 e) 低温離脱力試験（グリップ、エンドキャップ）</v>
      </c>
      <c r="G49" s="132" t="str">
        <v>JIS D 9301 5.3.2 ハンドル 5.3.2.1 一般 e) 低温離脱力試験（グリップ、エンドキャップ）JIS D 9313-3:2026 4.1.1</v>
      </c>
      <c r="H49" s="133">
        <v>15000</v>
      </c>
      <c r="I49" s="133">
        <v>16500</v>
      </c>
      <c r="J49" s="132" t="str">
        <v>JIS D 9313-3:2026 4.1.1</v>
      </c>
      <c r="K49" s="132" t="str">
        <v>左右両側での手数料。片側のみでも同料金</v>
      </c>
    </row>
    <row r="50" spans="2:11" s="87" customFormat="1" ht="26" customHeight="1" x14ac:dyDescent="0.2">
      <c r="B50" s="130">
        <v>46</v>
      </c>
      <c r="C50" s="132" t="str">
        <v>5.3 操舵装置</v>
      </c>
      <c r="D50" s="132" t="str">
        <v>5.3.2 ハンドル</v>
      </c>
      <c r="E50" s="132" t="str">
        <v>5.3.2.1 一般 e) 温水離脱力試験（グリップ）</v>
      </c>
      <c r="F50" s="132" t="str">
        <v>5.3.2 ハンドル 5.3.2.1 一般 e) 温水離脱力試験（グリップ）</v>
      </c>
      <c r="G50" s="132" t="str">
        <v>JIS D 9301 5.3.2 ハンドル 5.3.2.1 一般 e) 温水離脱力試験（グリップ）JIS D 9313-3:2026 4.1.2</v>
      </c>
      <c r="H50" s="133">
        <v>13000</v>
      </c>
      <c r="I50" s="133">
        <v>14300.000000000002</v>
      </c>
      <c r="J50" s="132" t="str">
        <v>JIS D 9313-3:2026 4.1.2</v>
      </c>
      <c r="K50" s="132" t="str">
        <v>左右両側での手数料。片側のみでも同料金</v>
      </c>
    </row>
    <row r="51" spans="2:11" s="87" customFormat="1" ht="26" customHeight="1" x14ac:dyDescent="0.2">
      <c r="B51" s="130">
        <v>47</v>
      </c>
      <c r="C51" s="132" t="str">
        <v>5.3 操舵装置</v>
      </c>
      <c r="D51" s="132" t="str">
        <v>5.3.2 ハンドル</v>
      </c>
      <c r="E51" s="132" t="str">
        <v>5.3.2.1 一般 e) End Closure Punch-Out Test (ASTM F2793-14:2023）</v>
      </c>
      <c r="F51" s="132" t="str">
        <v>5.3.2 ハンドル 5.3.2.1 一般 e) End Closure Punch-Out Test (ASTM F2793-14:2023）</v>
      </c>
      <c r="G51" s="132" t="str">
        <v>JIS D 9301 5.3.2 ハンドル 5.3.2.1 一般 e) End Closure Punch-Out Test (ASTM F2793-14:2023）ASTM F 2793-14:2023 9.2</v>
      </c>
      <c r="H51" s="133">
        <v>10000</v>
      </c>
      <c r="I51" s="133">
        <v>11000</v>
      </c>
      <c r="J51" s="132" t="str">
        <v>ASTM F 2793-14:2023 9.2</v>
      </c>
      <c r="K51" s="132" t="str">
        <v>片側のみの料金　サンプルの調整（質量調整、長さ調整など）が必要な場合、別途労務費（試験前準備）を請求</v>
      </c>
    </row>
    <row r="52" spans="2:11" s="87" customFormat="1" ht="26" customHeight="1" x14ac:dyDescent="0.2">
      <c r="B52" s="130">
        <v>48</v>
      </c>
      <c r="C52" s="132" t="str">
        <v>5.3 操舵装置</v>
      </c>
      <c r="D52" s="132" t="str">
        <v>5.3.2 ハンドル</v>
      </c>
      <c r="E52" s="132" t="str">
        <v>5.3.2.1 一般 f) アヘッド式</v>
      </c>
      <c r="F52" s="132" t="str">
        <v>5.3.2 ハンドル 5.3.2.1 一般 f) アヘッド式</v>
      </c>
      <c r="G52" s="132" t="str">
        <v>JIS D 9301 5.3.2 ハンドル 5.3.2.1 一般 f) アヘッド式0</v>
      </c>
      <c r="H52" s="133">
        <v>2500</v>
      </c>
      <c r="I52" s="133">
        <v>2750</v>
      </c>
      <c r="J52" s="132">
        <v>0</v>
      </c>
      <c r="K52" s="132">
        <v>0</v>
      </c>
    </row>
    <row r="53" spans="2:11" s="87" customFormat="1" ht="26" customHeight="1" x14ac:dyDescent="0.2">
      <c r="B53" s="130">
        <v>49</v>
      </c>
      <c r="C53" s="132" t="str">
        <v>5.3 操舵装置</v>
      </c>
      <c r="D53" s="132" t="str">
        <v>5.3.2 ハンドル</v>
      </c>
      <c r="E53" s="132" t="str">
        <v>5.3.2.2 a)ハンドルステムの片側曲げ強度</v>
      </c>
      <c r="F53" s="132" t="str">
        <v>5.3.2 ハンドル 5.3.2.2 a)ハンドルステムの片側曲げ強度</v>
      </c>
      <c r="G53" s="132" t="str">
        <v>JIS D 9301 5.3.2 ハンドル 5.3.2.2 a)ハンドルステムの片側曲げ強度JIS D 9313-3:2026 4.2</v>
      </c>
      <c r="H53" s="133">
        <v>9500</v>
      </c>
      <c r="I53" s="133">
        <v>10450</v>
      </c>
      <c r="J53" s="132" t="str">
        <v>JIS D 9313-3:2026 4.2</v>
      </c>
      <c r="K53" s="132">
        <v>0</v>
      </c>
    </row>
    <row r="54" spans="2:11" s="87" customFormat="1" ht="26" customHeight="1" x14ac:dyDescent="0.2">
      <c r="B54" s="130">
        <v>50</v>
      </c>
      <c r="C54" s="132" t="str">
        <v>5.3 操舵装置</v>
      </c>
      <c r="D54" s="132" t="str">
        <v>5.3.2 ハンドル</v>
      </c>
      <c r="E54" s="132" t="str">
        <v>5.3.2.2 b)ハンドルバー及びハンドルステムの片側曲げ強度</v>
      </c>
      <c r="F54" s="132" t="str">
        <v>5.3.2 ハンドル 5.3.2.2 b)ハンドルバー及びハンドルステムの片側曲げ強度</v>
      </c>
      <c r="G54" s="132" t="str">
        <v>JIS D 9301 5.3.2 ハンドル 5.3.2.2 b)ハンドルバー及びハンドルステムの片側曲げ強度JIS D 9313-3:2026 4.3</v>
      </c>
      <c r="H54" s="133">
        <v>9500</v>
      </c>
      <c r="I54" s="133">
        <v>10450</v>
      </c>
      <c r="J54" s="132" t="str">
        <v>JIS D 9313-3:2026 4.3</v>
      </c>
      <c r="K54" s="132">
        <v>0</v>
      </c>
    </row>
    <row r="55" spans="2:11" s="87" customFormat="1" ht="26" customHeight="1" x14ac:dyDescent="0.2">
      <c r="B55" s="130">
        <v>51</v>
      </c>
      <c r="C55" s="132" t="str">
        <v>5.3 操舵装置</v>
      </c>
      <c r="D55" s="132" t="str">
        <v>5.3.2 ハンドル</v>
      </c>
      <c r="E55" s="132" t="str">
        <v>5.3.2.3 ハンドルステムの前方曲げ強度</v>
      </c>
      <c r="F55" s="132" t="str">
        <v>5.3.2 ハンドル 5.3.2.3 ハンドルステムの前方曲げ強度</v>
      </c>
      <c r="G55" s="132" t="str">
        <v>JIS D 9301 5.3.2 ハンドル 5.3.2.3 ハンドルステムの前方曲げ強度JIS D 9313-3:2026 4.4</v>
      </c>
      <c r="H55" s="133">
        <v>9500</v>
      </c>
      <c r="I55" s="133">
        <v>10450</v>
      </c>
      <c r="J55" s="132" t="str">
        <v>JIS D 9313-3:2026 4.4</v>
      </c>
      <c r="K55" s="132" t="str">
        <v>第一段階または第二段階のみでも同料金</v>
      </c>
    </row>
    <row r="56" spans="2:11" s="87" customFormat="1" ht="26" customHeight="1" x14ac:dyDescent="0.2">
      <c r="B56" s="130">
        <v>52</v>
      </c>
      <c r="C56" s="132" t="str">
        <v>5.3 操舵装置</v>
      </c>
      <c r="D56" s="132" t="str">
        <v>5.3.2 ハンドル</v>
      </c>
      <c r="E56" s="132" t="str">
        <v>5.3.2.4 ハンドルバーとハンドルステムとの固定強度</v>
      </c>
      <c r="F56" s="132" t="str">
        <v>5.3.2 ハンドル 5.3.2.4 ハンドルバーとハンドルステムとの固定強度</v>
      </c>
      <c r="G56" s="132" t="str">
        <v>JIS D 9301 5.3.2 ハンドル 5.3.2.4 ハンドルバーとハンドルステムとの固定強度JIS D 9313-3:2026 4.5</v>
      </c>
      <c r="H56" s="133">
        <v>5500</v>
      </c>
      <c r="I56" s="133">
        <v>6050.0000000000009</v>
      </c>
      <c r="J56" s="132" t="str">
        <v>JIS D 9313-3:2026 4.5</v>
      </c>
      <c r="K56" s="132">
        <v>0</v>
      </c>
    </row>
    <row r="57" spans="2:11" s="87" customFormat="1" ht="26" customHeight="1" x14ac:dyDescent="0.2">
      <c r="B57" s="130">
        <v>53</v>
      </c>
      <c r="C57" s="132" t="str">
        <v>5.3 操舵装置</v>
      </c>
      <c r="D57" s="132" t="str">
        <v>5.3.2 ハンドル</v>
      </c>
      <c r="E57" s="132" t="str">
        <v>5.3.2.5 ハンドルステムとフォークコラムとの固定強度</v>
      </c>
      <c r="F57" s="132" t="str">
        <v>5.3.2 ハンドル 5.3.2.5 ハンドルステムとフォークコラムとの固定強度</v>
      </c>
      <c r="G57" s="132" t="str">
        <v>JIS D 9301 5.3.2 ハンドル 5.3.2.5 ハンドルステムとフォークコラムとの固定強度JIS D 9313-3:2026 4.6</v>
      </c>
      <c r="H57" s="133">
        <v>5500</v>
      </c>
      <c r="I57" s="133">
        <v>6050.0000000000009</v>
      </c>
      <c r="J57" s="132" t="str">
        <v>JIS D 9313-3:2026 4.6</v>
      </c>
      <c r="K57" s="132">
        <v>0</v>
      </c>
    </row>
    <row r="58" spans="2:11" s="87" customFormat="1" ht="26" customHeight="1" x14ac:dyDescent="0.2">
      <c r="B58" s="130">
        <v>54</v>
      </c>
      <c r="C58" s="132" t="str">
        <v>5.3 操舵装置</v>
      </c>
      <c r="D58" s="132" t="str">
        <v>5.3.2 ハンドル</v>
      </c>
      <c r="E58" s="132" t="str">
        <v>5.3.2.6 バーエンドとハンドルバーとの固定強度</v>
      </c>
      <c r="F58" s="132" t="str">
        <v>5.3.2 ハンドル 5.3.2.6 バーエンドとハンドルバーとの固定強度</v>
      </c>
      <c r="G58" s="132" t="str">
        <v>JIS D 9301 5.3.2 ハンドル 5.3.2.6 バーエンドとハンドルバーとの固定強度JIS D 9313-3:2026 4.7</v>
      </c>
      <c r="H58" s="133">
        <v>9500</v>
      </c>
      <c r="I58" s="133">
        <v>10450</v>
      </c>
      <c r="J58" s="132" t="str">
        <v>JIS D 9313-3:2026 4.7</v>
      </c>
      <c r="K58" s="132">
        <v>0</v>
      </c>
    </row>
    <row r="59" spans="2:11" s="87" customFormat="1" ht="26" customHeight="1" x14ac:dyDescent="0.2">
      <c r="B59" s="130">
        <v>55</v>
      </c>
      <c r="C59" s="132" t="str">
        <v>5.3 操舵装置</v>
      </c>
      <c r="D59" s="132" t="str">
        <v>5.3.2 ハンドル</v>
      </c>
      <c r="E59" s="132" t="str">
        <v>5.3.2.7 エアロバーとハンドルバーとの固定強度</v>
      </c>
      <c r="F59" s="132" t="str">
        <v>5.3.2 ハンドル 5.3.2.7 エアロバーとハンドルバーとの固定強度</v>
      </c>
      <c r="G59" s="132" t="str">
        <v>JIS D 9301 5.3.2 ハンドル 5.3.2.7 エアロバーとハンドルバーとの固定強度JIS D 9313-3:2026 4.8</v>
      </c>
      <c r="H59" s="133">
        <v>9500</v>
      </c>
      <c r="I59" s="133">
        <v>10450</v>
      </c>
      <c r="J59" s="132" t="str">
        <v>JIS D 9313-3:2026 4.8</v>
      </c>
      <c r="K59" s="132">
        <v>0</v>
      </c>
    </row>
    <row r="60" spans="2:11" s="87" customFormat="1" ht="26" customHeight="1" x14ac:dyDescent="0.2">
      <c r="B60" s="130">
        <v>56</v>
      </c>
      <c r="C60" s="132" t="str">
        <v>5.3 操舵装置</v>
      </c>
      <c r="D60" s="132" t="str">
        <v>5.3.2 ハンドル</v>
      </c>
      <c r="E60" s="132" t="str">
        <v>5.3.2.8 ブレーキレバーの固定強度（ロッドブレーキ用のレバー付き形ハンドルのみ）</v>
      </c>
      <c r="F60" s="132" t="str">
        <v>5.3.2 ハンドル 5.3.2.8 ブレーキレバーの固定強度（ロッドブレーキ用のレバー付き形ハンドルのみ）</v>
      </c>
      <c r="G60" s="132" t="str">
        <v>JIS D 9301 5.3.2 ハンドル 5.3.2.8 ブレーキレバーの固定強度（ロッドブレーキ用のレバー付き形ハンドルのみ）JIS D 9313-3:2026 4.10</v>
      </c>
      <c r="H60" s="133">
        <v>4500</v>
      </c>
      <c r="I60" s="133">
        <v>4950</v>
      </c>
      <c r="J60" s="132" t="str">
        <v>JIS D 9313-3:2026 4.10</v>
      </c>
      <c r="K60" s="132" t="str">
        <v>レバー1ヶ所あたりの手数料</v>
      </c>
    </row>
    <row r="61" spans="2:11" s="87" customFormat="1" ht="26" customHeight="1" x14ac:dyDescent="0.2">
      <c r="B61" s="130">
        <v>57</v>
      </c>
      <c r="C61" s="132" t="str">
        <v>5.3 操舵装置</v>
      </c>
      <c r="D61" s="132" t="str">
        <v>5.3.2 ハンドル</v>
      </c>
      <c r="E61" s="132" t="str">
        <v>5.3.2.9 ハンドルバー及びハンドルステムの疲労強度</v>
      </c>
      <c r="F61" s="132" t="str">
        <v>5.3.2 ハンドル 5.3.2.9 ハンドルバー及びハンドルステムの疲労強度</v>
      </c>
      <c r="G61" s="132" t="str">
        <v>JIS D 9301 5.3.2 ハンドル 5.3.2.9 ハンドルバー及びハンドルステムの疲労強度JIS D 9313-3:2026 4.9</v>
      </c>
      <c r="H61" s="133">
        <v>47000</v>
      </c>
      <c r="I61" s="133">
        <v>51700.000000000007</v>
      </c>
      <c r="J61" s="132" t="str">
        <v>JIS D 9313-3:2026 4.9</v>
      </c>
      <c r="K61" s="132" t="str">
        <v>第一段階の逆相試験と第二段階の同相試験の両方での手数料。</v>
      </c>
    </row>
    <row r="62" spans="2:11" s="87" customFormat="1" ht="26" customHeight="1" x14ac:dyDescent="0.2">
      <c r="B62" s="130">
        <v>58</v>
      </c>
      <c r="C62" s="132" t="str">
        <v>5.3 操舵装置</v>
      </c>
      <c r="D62" s="132" t="str">
        <v>5.3.2 ハンドル</v>
      </c>
      <c r="E62" s="132" t="str">
        <v>5.3.2.9 ハンドルバー及びハンドルステムの疲労強度　第一段階又は第二段階のみ</v>
      </c>
      <c r="F62" s="132" t="str">
        <v>5.3.2 ハンドル 5.3.2.9 ハンドルバー及びハンドルステムの疲労強度　第一段階又は第二段階のみ</v>
      </c>
      <c r="G62" s="132" t="str">
        <v>JIS D 9301 5.3.2 ハンドル 5.3.2.9 ハンドルバー及びハンドルステムの疲労強度　第一段階又は第二段階のみJIS D 9313-3:2026 4.9</v>
      </c>
      <c r="H62" s="133">
        <v>30000</v>
      </c>
      <c r="I62" s="133">
        <v>33000</v>
      </c>
      <c r="J62" s="132" t="str">
        <v>JIS D 9313-3:2026 4.9</v>
      </c>
      <c r="K62" s="132">
        <v>0</v>
      </c>
    </row>
    <row r="63" spans="2:11" s="87" customFormat="1" ht="26" customHeight="1" x14ac:dyDescent="0.2">
      <c r="B63" s="130">
        <v>59</v>
      </c>
      <c r="C63" s="132" t="str">
        <v>5.3 操舵装置</v>
      </c>
      <c r="D63" s="132" t="str">
        <v>5.3.2 ハンドル</v>
      </c>
      <c r="E63" s="132" t="str">
        <v>5.3.2.9 ハンドルバー及びハンドルステムの疲労強度（CFRP製部品）</v>
      </c>
      <c r="F63" s="132" t="str">
        <v>5.3.2 ハンドル 5.3.2.9 ハンドルバー及びハンドルステムの疲労強度（CFRP製部品）</v>
      </c>
      <c r="G63" s="132" t="str">
        <v>JIS D 9301 5.3.2 ハンドル 5.3.2.9 ハンドルバー及びハンドルステムの疲労強度（CFRP製部品）JIS D 9313-3:2026 4.9</v>
      </c>
      <c r="H63" s="133">
        <v>48500</v>
      </c>
      <c r="I63" s="133">
        <v>53350.000000000007</v>
      </c>
      <c r="J63" s="132" t="str">
        <v>JIS D 9313-3:2026 4.9</v>
      </c>
      <c r="K63" s="132" t="str">
        <v>第一段階の逆相試験と第二段階の同相試験の両方での手数料。</v>
      </c>
    </row>
    <row r="64" spans="2:11" s="87" customFormat="1" ht="26" customHeight="1" x14ac:dyDescent="0.2">
      <c r="B64" s="130">
        <v>60</v>
      </c>
      <c r="C64" s="132" t="str">
        <v>5.3 操舵装置</v>
      </c>
      <c r="D64" s="132" t="str">
        <v>5.3.2 ハンドル</v>
      </c>
      <c r="E64" s="132" t="str">
        <v>5.3.2.9 ハンドルバー及びハンドルステムの疲労強度（CFRP製部品）　第一段階又は第二段階のみ</v>
      </c>
      <c r="F64" s="132" t="str">
        <v>5.3.2 ハンドル 5.3.2.9 ハンドルバー及びハンドルステムの疲労強度（CFRP製部品）　第一段階又は第二段階のみ</v>
      </c>
      <c r="G64" s="132" t="str">
        <v>JIS D 9301 5.3.2 ハンドル 5.3.2.9 ハンドルバー及びハンドルステムの疲労強度（CFRP製部品）　第一段階又は第二段階のみJIS D 9313-3:2026 4.9</v>
      </c>
      <c r="H64" s="133">
        <v>30500</v>
      </c>
      <c r="I64" s="133">
        <v>33550</v>
      </c>
      <c r="J64" s="132" t="str">
        <v>JIS D 9313-3:2026 4.9</v>
      </c>
      <c r="K64" s="132">
        <v>0</v>
      </c>
    </row>
    <row r="65" spans="2:11" s="87" customFormat="1" ht="26" customHeight="1" x14ac:dyDescent="0.2">
      <c r="B65" s="130">
        <v>61</v>
      </c>
      <c r="C65" s="132" t="str">
        <v>5.4 車体部</v>
      </c>
      <c r="D65" s="132" t="str">
        <v>5.4.1 フレーム</v>
      </c>
      <c r="E65" s="132" t="str">
        <v>5.4.1.2 a)パイプ、ラグ、取付金具</v>
      </c>
      <c r="F65" s="132" t="str">
        <v>5.4.1 フレーム 5.4.1.2 a)パイプ、ラグ、取付金具</v>
      </c>
      <c r="G65" s="132" t="str">
        <v>JIS D 9301 5.4.1 フレーム 5.4.1.2 a)パイプ、ラグ、取付金具0</v>
      </c>
      <c r="H65" s="133" t="str">
        <v>対応不可</v>
      </c>
      <c r="I65" s="133" t="str">
        <v>対応不可</v>
      </c>
      <c r="J65" s="132">
        <v>0</v>
      </c>
      <c r="K65" s="132">
        <v>0</v>
      </c>
    </row>
    <row r="66" spans="2:11" s="87" customFormat="1" ht="26" customHeight="1" x14ac:dyDescent="0.2">
      <c r="B66" s="130">
        <v>62</v>
      </c>
      <c r="C66" s="132" t="str">
        <v>5.4 車体部</v>
      </c>
      <c r="D66" s="132" t="str">
        <v>5.4.1 フレーム</v>
      </c>
      <c r="E66" s="132" t="str">
        <v>5.4.1.2 b)左右のリアエンド</v>
      </c>
      <c r="F66" s="132" t="str">
        <v>5.4.1 フレーム 5.4.1.2 b)左右のリアエンド</v>
      </c>
      <c r="G66" s="132" t="str">
        <v>JIS D 9301 5.4.1 フレーム 5.4.1.2 b)左右のリアエンド0</v>
      </c>
      <c r="H66" s="133" t="str">
        <v>対応不可</v>
      </c>
      <c r="I66" s="133" t="str">
        <v>対応不可</v>
      </c>
      <c r="J66" s="132">
        <v>0</v>
      </c>
      <c r="K66" s="132">
        <v>0</v>
      </c>
    </row>
    <row r="67" spans="2:11" s="87" customFormat="1" ht="26" customHeight="1" x14ac:dyDescent="0.2">
      <c r="B67" s="130">
        <v>63</v>
      </c>
      <c r="C67" s="132" t="str">
        <v>5.4 車体部</v>
      </c>
      <c r="D67" s="132" t="str">
        <v>5.4.1 フレーム</v>
      </c>
      <c r="E67" s="132" t="str">
        <v>5.4.1.2 c)どろよけ、キャリパブレーキ取付穴</v>
      </c>
      <c r="F67" s="132" t="str">
        <v>5.4.1 フレーム 5.4.1.2 c)どろよけ、キャリパブレーキ取付穴</v>
      </c>
      <c r="G67" s="132" t="str">
        <v>JIS D 9301 5.4.1 フレーム 5.4.1.2 c)どろよけ、キャリパブレーキ取付穴0</v>
      </c>
      <c r="H67" s="133" t="str">
        <v>対応不可</v>
      </c>
      <c r="I67" s="133" t="str">
        <v>対応不可</v>
      </c>
      <c r="J67" s="132">
        <v>0</v>
      </c>
      <c r="K67" s="132">
        <v>0</v>
      </c>
    </row>
    <row r="68" spans="2:11" s="87" customFormat="1" ht="26" customHeight="1" x14ac:dyDescent="0.2">
      <c r="B68" s="130">
        <v>64</v>
      </c>
      <c r="C68" s="132" t="str">
        <v>5.4 車体部</v>
      </c>
      <c r="D68" s="132" t="str">
        <v>5.4.1 フレーム</v>
      </c>
      <c r="E68" s="132" t="str">
        <v>5.4.1.2 d)ボトムブラケット右わん</v>
      </c>
      <c r="F68" s="132" t="str">
        <v>5.4.1 フレーム 5.4.1.2 d)ボトムブラケット右わん</v>
      </c>
      <c r="G68" s="132" t="str">
        <v>JIS D 9301 5.4.1 フレーム 5.4.1.2 d)ボトムブラケット右わん0</v>
      </c>
      <c r="H68" s="133">
        <v>1500</v>
      </c>
      <c r="I68" s="133">
        <v>1650.0000000000002</v>
      </c>
      <c r="J68" s="132">
        <v>0</v>
      </c>
      <c r="K68" s="132">
        <v>0</v>
      </c>
    </row>
    <row r="69" spans="2:11" s="87" customFormat="1" ht="26" customHeight="1" x14ac:dyDescent="0.2">
      <c r="B69" s="130">
        <v>65</v>
      </c>
      <c r="C69" s="132" t="str">
        <v>5.4 車体部</v>
      </c>
      <c r="D69" s="132" t="str">
        <v>5.4.1 フレーム</v>
      </c>
      <c r="E69" s="132" t="str">
        <v>5.4.1.2 e)ボトムブラケット軸直角度</v>
      </c>
      <c r="F69" s="132" t="str">
        <v>5.4.1 フレーム 5.4.1.2 e)ボトムブラケット軸直角度</v>
      </c>
      <c r="G69" s="132" t="str">
        <v>JIS D 9301 5.4.1 フレーム 5.4.1.2 e)ボトムブラケット軸直角度0</v>
      </c>
      <c r="H69" s="133" t="str">
        <v>対応不可</v>
      </c>
      <c r="I69" s="133" t="str">
        <v>対応不可</v>
      </c>
      <c r="J69" s="132">
        <v>0</v>
      </c>
      <c r="K69" s="132">
        <v>0</v>
      </c>
    </row>
    <row r="70" spans="2:11" s="87" customFormat="1" ht="26" customHeight="1" x14ac:dyDescent="0.2">
      <c r="B70" s="130">
        <v>66</v>
      </c>
      <c r="C70" s="132" t="str">
        <v>5.4 車体部</v>
      </c>
      <c r="D70" s="132" t="str">
        <v>5.4.1 フレーム</v>
      </c>
      <c r="E70" s="132" t="str">
        <v>5.4.1.2 f)シートポストの固定</v>
      </c>
      <c r="F70" s="132" t="str">
        <v>5.4.1 フレーム 5.4.1.2 f)シートポストの固定</v>
      </c>
      <c r="G70" s="132" t="str">
        <v>JIS D 9301 5.4.1 フレーム 5.4.1.2 f)シートポストの固定0</v>
      </c>
      <c r="H70" s="133">
        <v>1500</v>
      </c>
      <c r="I70" s="133">
        <v>1650.0000000000002</v>
      </c>
      <c r="J70" s="132">
        <v>0</v>
      </c>
      <c r="K70" s="132">
        <v>0</v>
      </c>
    </row>
    <row r="71" spans="2:11" s="87" customFormat="1" ht="26" customHeight="1" x14ac:dyDescent="0.2">
      <c r="B71" s="130">
        <v>67</v>
      </c>
      <c r="C71" s="132" t="str">
        <v>5.4 車体部</v>
      </c>
      <c r="D71" s="132" t="str">
        <v>5.4.1 フレーム</v>
      </c>
      <c r="E71" s="132" t="str">
        <v>5.4.1.2 g)ヘッド部、ハンガー部のがたつき</v>
      </c>
      <c r="F71" s="132" t="str">
        <v>5.4.1 フレーム 5.4.1.2 g)ヘッド部、ハンガー部のがたつき</v>
      </c>
      <c r="G71" s="132" t="str">
        <v>JIS D 9301 5.4.1 フレーム 5.4.1.2 g)ヘッド部、ハンガー部のがたつき0</v>
      </c>
      <c r="H71" s="133">
        <v>1500</v>
      </c>
      <c r="I71" s="133">
        <v>1650.0000000000002</v>
      </c>
      <c r="J71" s="132">
        <v>0</v>
      </c>
      <c r="K71" s="132" t="str">
        <v>目視、触感による</v>
      </c>
    </row>
    <row r="72" spans="2:11" s="87" customFormat="1" ht="26" customHeight="1" x14ac:dyDescent="0.2">
      <c r="B72" s="130">
        <v>68</v>
      </c>
      <c r="C72" s="132" t="str">
        <v>5.4 車体部</v>
      </c>
      <c r="D72" s="132" t="str">
        <v>5.4.1 フレーム</v>
      </c>
      <c r="E72" s="132" t="str">
        <v>5.4.1.2 h)適切な表面処理</v>
      </c>
      <c r="F72" s="132" t="str">
        <v>5.4.1 フレーム 5.4.1.2 h)適切な表面処理</v>
      </c>
      <c r="G72" s="132" t="str">
        <v>JIS D 9301 5.4.1 フレーム 5.4.1.2 h)適切な表面処理0</v>
      </c>
      <c r="H72" s="133">
        <v>1500</v>
      </c>
      <c r="I72" s="133">
        <v>1650.0000000000002</v>
      </c>
      <c r="J72" s="132">
        <v>0</v>
      </c>
      <c r="K72" s="132" t="str">
        <v>目視、触感による</v>
      </c>
    </row>
    <row r="73" spans="2:11" s="87" customFormat="1" ht="26" customHeight="1" x14ac:dyDescent="0.2">
      <c r="B73" s="130">
        <v>69</v>
      </c>
      <c r="C73" s="132" t="str">
        <v>5.4 車体部</v>
      </c>
      <c r="D73" s="132" t="str">
        <v>5.4.1 フレーム</v>
      </c>
      <c r="E73" s="132" t="str">
        <v>5.4.1.3 サスペンションフレームの要求事項</v>
      </c>
      <c r="F73" s="132" t="str">
        <v>5.4.1 フレーム 5.4.1.3 サスペンションフレームの要求事項</v>
      </c>
      <c r="G73" s="132" t="str">
        <v>JIS D 9301 5.4.1 フレーム 5.4.1.3 サスペンションフレームの要求事項0</v>
      </c>
      <c r="H73" s="133">
        <v>1500</v>
      </c>
      <c r="I73" s="133">
        <v>1650.0000000000002</v>
      </c>
      <c r="J73" s="132">
        <v>0</v>
      </c>
      <c r="K73" s="132" t="str">
        <v>目視、触感による</v>
      </c>
    </row>
    <row r="74" spans="2:11" s="87" customFormat="1" ht="26" customHeight="1" x14ac:dyDescent="0.2">
      <c r="B74" s="130">
        <v>70</v>
      </c>
      <c r="C74" s="132" t="str">
        <v>5.4 車体部</v>
      </c>
      <c r="D74" s="132" t="str">
        <v>5.4.1 フレーム</v>
      </c>
      <c r="E74" s="132" t="str">
        <v>5.4.1.4 フレームの質量落下による衝撃強度</v>
      </c>
      <c r="F74" s="132" t="str">
        <v>5.4.1 フレーム 5.4.1.4 フレームの質量落下による衝撃強度</v>
      </c>
      <c r="G74" s="132" t="str">
        <v>JIS D 9301 5.4.1 フレーム 5.4.1.4 フレームの質量落下による衝撃強度JIS D 9313-4:2026 4.1</v>
      </c>
      <c r="H74" s="133">
        <v>13000</v>
      </c>
      <c r="I74" s="133">
        <v>14300.000000000002</v>
      </c>
      <c r="J74" s="132" t="str">
        <v>JIS D 9313-4:2026 4.1</v>
      </c>
      <c r="K74" s="132">
        <v>0</v>
      </c>
    </row>
    <row r="75" spans="2:11" s="87" customFormat="1" ht="26" customHeight="1" x14ac:dyDescent="0.2">
      <c r="B75" s="130">
        <v>71</v>
      </c>
      <c r="C75" s="132" t="str">
        <v>5.4 車体部</v>
      </c>
      <c r="D75" s="132" t="str">
        <v>5.4.1 フレーム</v>
      </c>
      <c r="E75" s="132" t="str">
        <v>5.4.1.5 フレームフォークアセンブリの前倒しによる衝撃強度</v>
      </c>
      <c r="F75" s="132" t="str">
        <v>5.4.1 フレーム 5.4.1.5 フレームフォークアセンブリの前倒しによる衝撃強度</v>
      </c>
      <c r="G75" s="132" t="str">
        <v>JIS D 9301 5.4.1 フレーム 5.4.1.5 フレームフォークアセンブリの前倒しによる衝撃強度JIS D 9313-4:2026 4.2</v>
      </c>
      <c r="H75" s="133">
        <v>13000</v>
      </c>
      <c r="I75" s="133">
        <v>14300.000000000002</v>
      </c>
      <c r="J75" s="132" t="str">
        <v>JIS D 9313-4:2026 4.2</v>
      </c>
      <c r="K75" s="132">
        <v>0</v>
      </c>
    </row>
    <row r="76" spans="2:11" s="87" customFormat="1" ht="26" customHeight="1" x14ac:dyDescent="0.2">
      <c r="B76" s="130">
        <v>72</v>
      </c>
      <c r="C76" s="132" t="str">
        <v>5.4 車体部</v>
      </c>
      <c r="D76" s="132" t="str">
        <v>5.4.1 フレーム</v>
      </c>
      <c r="E76" s="132" t="str">
        <v>5.4.1.6 フレームのペダル力による疲労強度</v>
      </c>
      <c r="F76" s="132" t="str">
        <v>5.4.1 フレーム 5.4.1.6 フレームのペダル力による疲労強度</v>
      </c>
      <c r="G76" s="132" t="str">
        <v>JIS D 9301 5.4.1 フレーム 5.4.1.6 フレームのペダル力による疲労強度JIS D 9313-4:2026 4.3</v>
      </c>
      <c r="H76" s="133">
        <v>41000</v>
      </c>
      <c r="I76" s="133">
        <v>45100.000000000007</v>
      </c>
      <c r="J76" s="132" t="str">
        <v>JIS D 9313-4:2026 4.3</v>
      </c>
      <c r="K76" s="132">
        <v>0</v>
      </c>
    </row>
    <row r="77" spans="2:11" s="87" customFormat="1" ht="26" customHeight="1" x14ac:dyDescent="0.2">
      <c r="B77" s="130">
        <v>73</v>
      </c>
      <c r="C77" s="132" t="str">
        <v>5.4 車体部</v>
      </c>
      <c r="D77" s="132" t="str">
        <v>5.4.1 フレーム</v>
      </c>
      <c r="E77" s="132" t="str">
        <v>5.4.1.6 フレームのペダル力による疲労強度（繊維強化樹脂製フレーム）</v>
      </c>
      <c r="F77" s="132" t="str">
        <v>5.4.1 フレーム 5.4.1.6 フレームのペダル力による疲労強度（繊維強化樹脂製フレーム）</v>
      </c>
      <c r="G77" s="132" t="str">
        <v>JIS D 9301 5.4.1 フレーム 5.4.1.6 フレームのペダル力による疲労強度（繊維強化樹脂製フレーム）JIS D 9313-4:2026 4.3</v>
      </c>
      <c r="H77" s="133">
        <v>44000</v>
      </c>
      <c r="I77" s="133">
        <v>48400.000000000007</v>
      </c>
      <c r="J77" s="132" t="str">
        <v>JIS D 9313-4:2026 4.3</v>
      </c>
      <c r="K77" s="132">
        <v>0</v>
      </c>
    </row>
    <row r="78" spans="2:11" s="87" customFormat="1" ht="26" customHeight="1" x14ac:dyDescent="0.2">
      <c r="B78" s="130">
        <v>74</v>
      </c>
      <c r="C78" s="132" t="str">
        <v>5.4 車体部</v>
      </c>
      <c r="D78" s="132" t="str">
        <v>5.4.1 フレーム</v>
      </c>
      <c r="E78" s="132" t="str">
        <v>5.4.1.7 フレームの水平力による疲労強度</v>
      </c>
      <c r="F78" s="132" t="str">
        <v>5.4.1 フレーム 5.4.1.7 フレームの水平力による疲労強度</v>
      </c>
      <c r="G78" s="132" t="str">
        <v>JIS D 9301 5.4.1 フレーム 5.4.1.7 フレームの水平力による疲労強度JIS D 9313-4:2026 4.4</v>
      </c>
      <c r="H78" s="133">
        <v>36500</v>
      </c>
      <c r="I78" s="133">
        <v>40150</v>
      </c>
      <c r="J78" s="132" t="str">
        <v>JIS D 9313-4:2026 4.4</v>
      </c>
      <c r="K78" s="132">
        <v>0</v>
      </c>
    </row>
    <row r="79" spans="2:11" s="87" customFormat="1" ht="26" customHeight="1" x14ac:dyDescent="0.2">
      <c r="B79" s="130">
        <v>75</v>
      </c>
      <c r="C79" s="132" t="str">
        <v>5.4 車体部</v>
      </c>
      <c r="D79" s="132" t="str">
        <v>5.4.1 フレーム</v>
      </c>
      <c r="E79" s="132" t="str">
        <v>5.4.1.7 フレームの水平力による疲労強度（繊維強化樹脂製フレーム）</v>
      </c>
      <c r="F79" s="132" t="str">
        <v>5.4.1 フレーム 5.4.1.7 フレームの水平力による疲労強度（繊維強化樹脂製フレーム）</v>
      </c>
      <c r="G79" s="132" t="str">
        <v>JIS D 9301 5.4.1 フレーム 5.4.1.7 フレームの水平力による疲労強度（繊維強化樹脂製フレーム）JIS D 9313-4:2026 4.4</v>
      </c>
      <c r="H79" s="133">
        <v>39500</v>
      </c>
      <c r="I79" s="133">
        <v>43450</v>
      </c>
      <c r="J79" s="132" t="str">
        <v>JIS D 9313-4:2026 4.4</v>
      </c>
      <c r="K79" s="132">
        <v>0</v>
      </c>
    </row>
    <row r="80" spans="2:11" s="87" customFormat="1" ht="26" customHeight="1" x14ac:dyDescent="0.2">
      <c r="B80" s="130">
        <v>76</v>
      </c>
      <c r="C80" s="132" t="str">
        <v>5.4 車体部</v>
      </c>
      <c r="D80" s="132" t="str">
        <v>5.4.1 フレーム</v>
      </c>
      <c r="E80" s="132" t="str">
        <v>5.4.1.8 フレームの鉛直力による疲労強度</v>
      </c>
      <c r="F80" s="132" t="str">
        <v>5.4.1 フレーム 5.4.1.8 フレームの鉛直力による疲労強度</v>
      </c>
      <c r="G80" s="132" t="str">
        <v>JIS D 9301 5.4.1 フレーム 5.4.1.8 フレームの鉛直力による疲労強度JIS D 9313-4:2026 4.5</v>
      </c>
      <c r="H80" s="133">
        <v>36500</v>
      </c>
      <c r="I80" s="133">
        <v>40150</v>
      </c>
      <c r="J80" s="132" t="str">
        <v>JIS D 9313-4:2026 4.5</v>
      </c>
      <c r="K80" s="132">
        <v>0</v>
      </c>
    </row>
    <row r="81" spans="2:11" s="87" customFormat="1" ht="26" customHeight="1" x14ac:dyDescent="0.2">
      <c r="B81" s="130">
        <v>77</v>
      </c>
      <c r="C81" s="132" t="str">
        <v>5.4 車体部</v>
      </c>
      <c r="D81" s="132" t="str">
        <v>5.4.1 フレーム</v>
      </c>
      <c r="E81" s="132" t="str">
        <v>5.4.1.8 フレームの鉛直力による疲労強度（繊維強化樹脂製フレーム）</v>
      </c>
      <c r="F81" s="132" t="str">
        <v>5.4.1 フレーム 5.4.1.8 フレームの鉛直力による疲労強度（繊維強化樹脂製フレーム）</v>
      </c>
      <c r="G81" s="132" t="str">
        <v>JIS D 9301 5.4.1 フレーム 5.4.1.8 フレームの鉛直力による疲労強度（繊維強化樹脂製フレーム）JIS D 9313-4:2026 4.5</v>
      </c>
      <c r="H81" s="133">
        <v>39500</v>
      </c>
      <c r="I81" s="133">
        <v>43450</v>
      </c>
      <c r="J81" s="132" t="str">
        <v>JIS D 9313-4:2026 4.5</v>
      </c>
      <c r="K81" s="132">
        <v>0</v>
      </c>
    </row>
    <row r="82" spans="2:11" s="87" customFormat="1" ht="26" customHeight="1" x14ac:dyDescent="0.2">
      <c r="B82" s="130">
        <v>78</v>
      </c>
      <c r="C82" s="132" t="str">
        <v>5.4 車体部</v>
      </c>
      <c r="D82" s="132" t="str">
        <v>5.4.1 フレーム</v>
      </c>
      <c r="E82" s="132" t="str">
        <v>5.4.1.9 リアブレーキ台座の強度</v>
      </c>
      <c r="F82" s="132" t="str">
        <v>5.4.1 フレーム 5.4.1.9 リアブレーキ台座の強度</v>
      </c>
      <c r="G82" s="132" t="str">
        <v>JIS D 9301 5.4.1 フレーム 5.4.1.9 リアブレーキ台座の強度JIS D 9313-4:2026 4.6</v>
      </c>
      <c r="H82" s="133">
        <v>30000</v>
      </c>
      <c r="I82" s="133">
        <v>33000</v>
      </c>
      <c r="J82" s="132" t="str">
        <v>JIS D 9313-4:2026 4.6</v>
      </c>
      <c r="K82" s="132">
        <v>0</v>
      </c>
    </row>
    <row r="83" spans="2:11" s="87" customFormat="1" ht="26" customHeight="1" x14ac:dyDescent="0.2">
      <c r="B83" s="130">
        <v>79</v>
      </c>
      <c r="C83" s="132" t="str">
        <v>5.4 車体部</v>
      </c>
      <c r="D83" s="132" t="str">
        <v>5.4.2 フロントフォーク</v>
      </c>
      <c r="E83" s="132" t="str">
        <v>5.4.2.2 構造 a) 接合部の接合</v>
      </c>
      <c r="F83" s="132" t="str">
        <v>5.4.2 フロントフォーク 5.4.2.2 構造 a) 接合部の接合</v>
      </c>
      <c r="G83" s="132" t="str">
        <v>JIS D 9301 5.4.2 フロントフォーク 5.4.2.2 構造 a) 接合部の接合0</v>
      </c>
      <c r="H83" s="133" t="str">
        <v>対応不可</v>
      </c>
      <c r="I83" s="133" t="str">
        <v>対応不可</v>
      </c>
      <c r="J83" s="132">
        <v>0</v>
      </c>
      <c r="K83" s="132">
        <v>0</v>
      </c>
    </row>
    <row r="84" spans="2:11" s="87" customFormat="1" ht="26" customHeight="1" x14ac:dyDescent="0.2">
      <c r="B84" s="130">
        <v>80</v>
      </c>
      <c r="C84" s="132" t="str">
        <v>5.4 車体部</v>
      </c>
      <c r="D84" s="132" t="str">
        <v>5.4.2 フロントフォーク</v>
      </c>
      <c r="E84" s="132" t="str">
        <v>5.4.2.2 構造 b) フォークコラムのハンドルはめ合い部</v>
      </c>
      <c r="F84" s="132" t="str">
        <v>5.4.2 フロントフォーク 5.4.2.2 構造 b) フォークコラムのハンドルはめ合い部</v>
      </c>
      <c r="G84" s="132" t="str">
        <v>JIS D 9301 5.4.2 フロントフォーク 5.4.2.2 構造 b) フォークコラムのハンドルはめ合い部0</v>
      </c>
      <c r="H84" s="133">
        <v>1500</v>
      </c>
      <c r="I84" s="133">
        <v>1650.0000000000002</v>
      </c>
      <c r="J84" s="132">
        <v>0</v>
      </c>
      <c r="K84" s="132" t="str">
        <v>目視、触感による</v>
      </c>
    </row>
    <row r="85" spans="2:11" s="87" customFormat="1" ht="26" customHeight="1" x14ac:dyDescent="0.2">
      <c r="B85" s="130">
        <v>81</v>
      </c>
      <c r="C85" s="132" t="str">
        <v>5.4 車体部</v>
      </c>
      <c r="D85" s="132" t="str">
        <v>5.4.2 フロントフォーク</v>
      </c>
      <c r="E85" s="132" t="str">
        <v>5.4.2.2 構造 c) 下玉押しはめ合い部の偏心</v>
      </c>
      <c r="F85" s="132" t="str">
        <v>5.4.2 フロントフォーク 5.4.2.2 構造 c) 下玉押しはめ合い部の偏心</v>
      </c>
      <c r="G85" s="132" t="str">
        <v>JIS D 9301 5.4.2 フロントフォーク 5.4.2.2 構造 c) 下玉押しはめ合い部の偏心0</v>
      </c>
      <c r="H85" s="133" t="str">
        <v>対応不可</v>
      </c>
      <c r="I85" s="133" t="str">
        <v>対応不可</v>
      </c>
      <c r="J85" s="132">
        <v>0</v>
      </c>
      <c r="K85" s="132">
        <v>0</v>
      </c>
    </row>
    <row r="86" spans="2:11" s="87" customFormat="1" ht="26" customHeight="1" x14ac:dyDescent="0.2">
      <c r="B86" s="130">
        <v>82</v>
      </c>
      <c r="C86" s="132" t="str">
        <v>5.4 車体部</v>
      </c>
      <c r="D86" s="132" t="str">
        <v>5.4.2 フロントフォーク</v>
      </c>
      <c r="E86" s="132" t="str">
        <v>5.4.2.2 構造 d) キャリパブレーキ貫通穴</v>
      </c>
      <c r="F86" s="132" t="str">
        <v>5.4.2 フロントフォーク 5.4.2.2 構造 d) キャリパブレーキ貫通穴</v>
      </c>
      <c r="G86" s="132" t="str">
        <v>JIS D 9301 5.4.2 フロントフォーク 5.4.2.2 構造 d) キャリパブレーキ貫通穴0</v>
      </c>
      <c r="H86" s="133" t="str">
        <v>対応不可</v>
      </c>
      <c r="I86" s="133" t="str">
        <v>対応不可</v>
      </c>
      <c r="J86" s="132">
        <v>0</v>
      </c>
      <c r="K86" s="132">
        <v>0</v>
      </c>
    </row>
    <row r="87" spans="2:11" s="87" customFormat="1" ht="26" customHeight="1" x14ac:dyDescent="0.2">
      <c r="B87" s="130">
        <v>83</v>
      </c>
      <c r="C87" s="132" t="str">
        <v>5.4 車体部</v>
      </c>
      <c r="D87" s="132" t="str">
        <v>5.4.2 フロントフォーク</v>
      </c>
      <c r="E87" s="132" t="str">
        <v>5.4.2.2 構造 e) 左右のつめ</v>
      </c>
      <c r="F87" s="132" t="str">
        <v>5.4.2 フロントフォーク 5.4.2.2 構造 e) 左右のつめ</v>
      </c>
      <c r="G87" s="132" t="str">
        <v>JIS D 9301 5.4.2 フロントフォーク 5.4.2.2 構造 e) 左右のつめ0</v>
      </c>
      <c r="H87" s="133" t="str">
        <v>対応不可</v>
      </c>
      <c r="I87" s="133" t="str">
        <v>対応不可</v>
      </c>
      <c r="J87" s="132">
        <v>0</v>
      </c>
      <c r="K87" s="132">
        <v>0</v>
      </c>
    </row>
    <row r="88" spans="2:11" s="87" customFormat="1" ht="26" customHeight="1" x14ac:dyDescent="0.2">
      <c r="B88" s="130">
        <v>84</v>
      </c>
      <c r="C88" s="132" t="str">
        <v>5.4 車体部</v>
      </c>
      <c r="D88" s="132" t="str">
        <v>5.4.2 フロントフォーク</v>
      </c>
      <c r="E88" s="132" t="str">
        <v>5.4.2.2 構造 f) つめ溝底</v>
      </c>
      <c r="F88" s="132" t="str">
        <v>5.4.2 フロントフォーク 5.4.2.2 構造 f) つめ溝底</v>
      </c>
      <c r="G88" s="132" t="str">
        <v>JIS D 9301 5.4.2 フロントフォーク 5.4.2.2 構造 f) つめ溝底0</v>
      </c>
      <c r="H88" s="133" t="str">
        <v>対応不可</v>
      </c>
      <c r="I88" s="133" t="str">
        <v>対応不可</v>
      </c>
      <c r="J88" s="132">
        <v>0</v>
      </c>
      <c r="K88" s="132">
        <v>0</v>
      </c>
    </row>
    <row r="89" spans="2:11" s="87" customFormat="1" ht="26" customHeight="1" x14ac:dyDescent="0.2">
      <c r="B89" s="130">
        <v>85</v>
      </c>
      <c r="C89" s="132" t="str">
        <v>5.4 車体部</v>
      </c>
      <c r="D89" s="132" t="str">
        <v>5.4.2 フロントフォーク</v>
      </c>
      <c r="E89" s="132" t="str">
        <v>5.4.2.3 サスペンションフォークのタイヤクリアランス</v>
      </c>
      <c r="F89" s="132" t="str">
        <v>5.4.2 フロントフォーク 5.4.2.3 サスペンションフォークのタイヤクリアランス</v>
      </c>
      <c r="G89" s="132" t="str">
        <v>JIS D 9301 5.4.2 フロントフォーク 5.4.2.3 サスペンションフォークのタイヤクリアランスJIS D 9313-4:2026 5.1</v>
      </c>
      <c r="H89" s="133">
        <v>15000</v>
      </c>
      <c r="I89" s="133">
        <v>16500</v>
      </c>
      <c r="J89" s="132" t="str">
        <v>JIS D 9313-4:2026 5.1</v>
      </c>
      <c r="K89" s="132">
        <v>0</v>
      </c>
    </row>
    <row r="90" spans="2:11" s="87" customFormat="1" ht="26" customHeight="1" x14ac:dyDescent="0.2">
      <c r="B90" s="130">
        <v>86</v>
      </c>
      <c r="C90" s="132" t="str">
        <v>5.4 車体部</v>
      </c>
      <c r="D90" s="132" t="str">
        <v>5.4.2 フロントフォーク</v>
      </c>
      <c r="E90" s="132" t="str">
        <v>5.4.2.4.1 サスペンションフォークの引張強度</v>
      </c>
      <c r="F90" s="132" t="str">
        <v>5.4.2 フロントフォーク 5.4.2.4.1 サスペンションフォークの引張強度</v>
      </c>
      <c r="G90" s="132" t="str">
        <v>JIS D 9301 5.4.2 フロントフォーク 5.4.2.4.1 サスペンションフォークの引張強度JIS D 9313-4:2026 5.2.1</v>
      </c>
      <c r="H90" s="133">
        <v>15000</v>
      </c>
      <c r="I90" s="133">
        <v>16500</v>
      </c>
      <c r="J90" s="132" t="str">
        <v>JIS D 9313-4:2026 5.2.1</v>
      </c>
      <c r="K90" s="132">
        <v>0</v>
      </c>
    </row>
    <row r="91" spans="2:11" s="87" customFormat="1" ht="26" customHeight="1" x14ac:dyDescent="0.2">
      <c r="B91" s="130">
        <v>87</v>
      </c>
      <c r="C91" s="132" t="str">
        <v>5.4 車体部</v>
      </c>
      <c r="D91" s="132" t="str">
        <v>5.4.2 フロントフォーク</v>
      </c>
      <c r="E91" s="132" t="str">
        <v>5.4.2.4.2 非溶接フロントフォークの引張強度</v>
      </c>
      <c r="F91" s="132" t="str">
        <v>5.4.2 フロントフォーク 5.4.2.4.2 非溶接フロントフォークの引張強度</v>
      </c>
      <c r="G91" s="132" t="str">
        <v>JIS D 9301 5.4.2 フロントフォーク 5.4.2.4.2 非溶接フロントフォークの引張強度JIS D 9313-4:2026 5.2.2</v>
      </c>
      <c r="H91" s="133">
        <v>15000</v>
      </c>
      <c r="I91" s="133">
        <v>16500</v>
      </c>
      <c r="J91" s="132" t="str">
        <v>JIS D 9313-4:2026 5.2.2</v>
      </c>
      <c r="K91" s="132">
        <v>0</v>
      </c>
    </row>
    <row r="92" spans="2:11" s="87" customFormat="1" ht="26" customHeight="1" x14ac:dyDescent="0.2">
      <c r="B92" s="130">
        <v>88</v>
      </c>
      <c r="C92" s="132" t="str">
        <v>5.4 車体部</v>
      </c>
      <c r="D92" s="132" t="str">
        <v>5.4.2 フロントフォーク</v>
      </c>
      <c r="E92" s="132" t="str">
        <v>5.4.2.5 フロントフォークの曲げ強度</v>
      </c>
      <c r="F92" s="132" t="str">
        <v>5.4.2 フロントフォーク 5.4.2.5 フロントフォークの曲げ強度</v>
      </c>
      <c r="G92" s="132" t="str">
        <v>JIS D 9301 5.4.2 フロントフォーク 5.4.2.5 フロントフォークの曲げ強度JIS D 9313-4:2026 5.3</v>
      </c>
      <c r="H92" s="133">
        <v>15000</v>
      </c>
      <c r="I92" s="133">
        <v>16500</v>
      </c>
      <c r="J92" s="132" t="str">
        <v>JIS D 9313-4:2026 5.3</v>
      </c>
      <c r="K92" s="132">
        <v>0</v>
      </c>
    </row>
    <row r="93" spans="2:11" s="87" customFormat="1" ht="26" customHeight="1" x14ac:dyDescent="0.2">
      <c r="B93" s="130">
        <v>89</v>
      </c>
      <c r="C93" s="132" t="str">
        <v>5.4 車体部</v>
      </c>
      <c r="D93" s="132" t="str">
        <v>5.4.2 フロントフォーク</v>
      </c>
      <c r="E93" s="132" t="str">
        <v>5.4.2.6 フロントフォークの衝撃強度 a) 金属製フロントフォーク　試験方法1</v>
      </c>
      <c r="F93" s="132" t="str">
        <v>5.4.2 フロントフォーク 5.4.2.6 フロントフォークの衝撃強度 a) 金属製フロントフォーク　試験方法1</v>
      </c>
      <c r="G93" s="132" t="str">
        <v>JIS D 9301 5.4.2 フロントフォーク 5.4.2.6 フロントフォークの衝撃強度 a) 金属製フロントフォーク　試験方法1JIS D 9313-4:2026 5.4.1</v>
      </c>
      <c r="H93" s="133">
        <v>13000</v>
      </c>
      <c r="I93" s="133">
        <v>14300.000000000002</v>
      </c>
      <c r="J93" s="132" t="str">
        <v>JIS D 9313-4:2026 5.4.1</v>
      </c>
      <c r="K93" s="132">
        <v>0</v>
      </c>
    </row>
    <row r="94" spans="2:11" s="87" customFormat="1" ht="26" customHeight="1" x14ac:dyDescent="0.2">
      <c r="B94" s="130">
        <v>90</v>
      </c>
      <c r="C94" s="132" t="str">
        <v>5.4 車体部</v>
      </c>
      <c r="D94" s="132" t="str">
        <v>5.4.2 フロントフォーク</v>
      </c>
      <c r="E94" s="132" t="str">
        <v>5.4.2.6 フロントフォークの衝撃強度 a) 金属製フロントフォーク　試験方法2</v>
      </c>
      <c r="F94" s="132" t="str">
        <v>5.4.2 フロントフォーク 5.4.2.6 フロントフォークの衝撃強度 a) 金属製フロントフォーク　試験方法2</v>
      </c>
      <c r="G94" s="132" t="str">
        <v>JIS D 9301 5.4.2 フロントフォーク 5.4.2.6 フロントフォークの衝撃強度 a) 金属製フロントフォーク　試験方法2JIS D 9313-4:2026 5.4.2</v>
      </c>
      <c r="H94" s="133">
        <v>12000</v>
      </c>
      <c r="I94" s="133">
        <v>13200.000000000002</v>
      </c>
      <c r="J94" s="132" t="str">
        <v>JIS D 9313-4:2026 5.4.2</v>
      </c>
      <c r="K94" s="132">
        <v>0</v>
      </c>
    </row>
    <row r="95" spans="2:11" s="87" customFormat="1" ht="26" customHeight="1" x14ac:dyDescent="0.2">
      <c r="B95" s="130">
        <v>91</v>
      </c>
      <c r="C95" s="132" t="str">
        <v>5.4 車体部</v>
      </c>
      <c r="D95" s="132" t="str">
        <v>5.4.2 フロントフォーク</v>
      </c>
      <c r="E95" s="132" t="str">
        <v>5.4.2.6 フロントフォークの衝撃強度 a) 金属製フロントフォーク　試験方法3</v>
      </c>
      <c r="F95" s="132" t="str">
        <v>5.4.2 フロントフォーク 5.4.2.6 フロントフォークの衝撃強度 a) 金属製フロントフォーク　試験方法3</v>
      </c>
      <c r="G95" s="132" t="str">
        <v>JIS D 9301 5.4.2 フロントフォーク 5.4.2.6 フロントフォークの衝撃強度 a) 金属製フロントフォーク　試験方法3JIS D 9313-4:2026 5.4.3</v>
      </c>
      <c r="H95" s="133">
        <v>11500</v>
      </c>
      <c r="I95" s="133">
        <v>12650.000000000002</v>
      </c>
      <c r="J95" s="132" t="str">
        <v>JIS D 9313-4:2026 5.4.3</v>
      </c>
      <c r="K95" s="132">
        <v>0</v>
      </c>
    </row>
    <row r="96" spans="2:11" s="87" customFormat="1" ht="26" customHeight="1" x14ac:dyDescent="0.2">
      <c r="B96" s="130">
        <v>92</v>
      </c>
      <c r="C96" s="132" t="str">
        <v>5.4 車体部</v>
      </c>
      <c r="D96" s="132" t="str">
        <v>5.4.2 フロントフォーク</v>
      </c>
      <c r="E96" s="132" t="str">
        <v>5.4.2.6 フロントフォークの衝撃強度 b) 繊維強化樹脂製フロントフォーク　試験方法1</v>
      </c>
      <c r="F96" s="132" t="str">
        <v>5.4.2 フロントフォーク 5.4.2.6 フロントフォークの衝撃強度 b) 繊維強化樹脂製フロントフォーク　試験方法1</v>
      </c>
      <c r="G96" s="132" t="str">
        <v>JIS D 9301 5.4.2 フロントフォーク 5.4.2.6 フロントフォークの衝撃強度 b) 繊維強化樹脂製フロントフォーク　試験方法1JIS D 9313-4:2026 5.4.1</v>
      </c>
      <c r="H96" s="133">
        <v>13000</v>
      </c>
      <c r="I96" s="133">
        <v>14300.000000000002</v>
      </c>
      <c r="J96" s="132" t="str">
        <v>JIS D 9313-4:2026 5.4.1</v>
      </c>
      <c r="K96" s="132">
        <v>0</v>
      </c>
    </row>
    <row r="97" spans="2:11" s="87" customFormat="1" ht="26" customHeight="1" x14ac:dyDescent="0.2">
      <c r="B97" s="130">
        <v>93</v>
      </c>
      <c r="C97" s="132" t="str">
        <v>5.4 車体部</v>
      </c>
      <c r="D97" s="132" t="str">
        <v>5.4.2 フロントフォーク</v>
      </c>
      <c r="E97" s="132" t="str">
        <v>5.4.2.6 フロントフォークの衝撃強度 b) 繊維強化樹脂製フロントフォーク　試験方法3</v>
      </c>
      <c r="F97" s="132" t="str">
        <v>5.4.2 フロントフォーク 5.4.2.6 フロントフォークの衝撃強度 b) 繊維強化樹脂製フロントフォーク　試験方法3</v>
      </c>
      <c r="G97" s="132" t="str">
        <v>JIS D 9301 5.4.2 フロントフォーク 5.4.2.6 フロントフォークの衝撃強度 b) 繊維強化樹脂製フロントフォーク　試験方法3JIS D 9313-4:2026 5.4.3</v>
      </c>
      <c r="H97" s="133">
        <v>11500</v>
      </c>
      <c r="I97" s="133">
        <v>12650.000000000002</v>
      </c>
      <c r="J97" s="132" t="str">
        <v>JIS D 9313-4:2026 5.4.3</v>
      </c>
      <c r="K97" s="132">
        <v>0</v>
      </c>
    </row>
    <row r="98" spans="2:11" s="87" customFormat="1" ht="26" customHeight="1" x14ac:dyDescent="0.2">
      <c r="B98" s="130">
        <v>94</v>
      </c>
      <c r="C98" s="132" t="str">
        <v>5.4 車体部</v>
      </c>
      <c r="D98" s="132" t="str">
        <v>5.4.2 フロントフォーク</v>
      </c>
      <c r="E98" s="132" t="str">
        <v>5.4.2.7 フロントフォークの疲労強度（金属製）</v>
      </c>
      <c r="F98" s="132" t="str">
        <v>5.4.2 フロントフォーク 5.4.2.7 フロントフォークの疲労強度（金属製）</v>
      </c>
      <c r="G98" s="132" t="str">
        <v>JIS D 9301 5.4.2 フロントフォーク 5.4.2.7 フロントフォークの疲労強度（金属製）JIS D 9313-4:2026 5.5</v>
      </c>
      <c r="H98" s="133">
        <v>50500</v>
      </c>
      <c r="I98" s="133">
        <v>55550.000000000007</v>
      </c>
      <c r="J98" s="132" t="str">
        <v>JIS D 9313-4:2026 5.5</v>
      </c>
      <c r="K98" s="132" t="str">
        <v>疲労試験と衝撃試験の両方での手数料</v>
      </c>
    </row>
    <row r="99" spans="2:11" s="87" customFormat="1" ht="26" customHeight="1" x14ac:dyDescent="0.2">
      <c r="B99" s="130">
        <v>95</v>
      </c>
      <c r="C99" s="132" t="str">
        <v>5.4 車体部</v>
      </c>
      <c r="D99" s="132" t="str">
        <v>5.4.2 フロントフォーク</v>
      </c>
      <c r="E99" s="132" t="str">
        <v>5.4.2.7 フロントフォークの疲労強度（金属製）疲労試験のみ</v>
      </c>
      <c r="F99" s="132" t="str">
        <v>5.4.2 フロントフォーク 5.4.2.7 フロントフォークの疲労強度（金属製）疲労試験のみ</v>
      </c>
      <c r="G99" s="132" t="str">
        <v>JIS D 9301 5.4.2 フロントフォーク 5.4.2.7 フロントフォークの疲労強度（金属製）疲労試験のみJIS D 9313-4:2026 5.5</v>
      </c>
      <c r="H99" s="133">
        <v>37500</v>
      </c>
      <c r="I99" s="133">
        <v>41250</v>
      </c>
      <c r="J99" s="132" t="str">
        <v>JIS D 9313-4:2026 5.5</v>
      </c>
      <c r="K99" s="132">
        <v>0</v>
      </c>
    </row>
    <row r="100" spans="2:11" s="87" customFormat="1" ht="26" customHeight="1" x14ac:dyDescent="0.2">
      <c r="B100" s="130">
        <v>96</v>
      </c>
      <c r="C100" s="132" t="str">
        <v>5.4 車体部</v>
      </c>
      <c r="D100" s="132" t="str">
        <v>5.4.2 フロントフォーク</v>
      </c>
      <c r="E100" s="132" t="str">
        <v>5.4.2.7 フロントフォークの疲労強度（繊維強化樹脂製）</v>
      </c>
      <c r="F100" s="132" t="str">
        <v>5.4.2 フロントフォーク 5.4.2.7 フロントフォークの疲労強度（繊維強化樹脂製）</v>
      </c>
      <c r="G100" s="132" t="str">
        <v>JIS D 9301 5.4.2 フロントフォーク 5.4.2.7 フロントフォークの疲労強度（繊維強化樹脂製）JIS D 9313-4:2026 5.5</v>
      </c>
      <c r="H100" s="133">
        <v>53500</v>
      </c>
      <c r="I100" s="133">
        <v>58850.000000000007</v>
      </c>
      <c r="J100" s="132" t="str">
        <v>JIS D 9313-4:2026 5.5</v>
      </c>
      <c r="K100" s="132" t="str">
        <v>疲労試験と衝撃試験の両方での手数料</v>
      </c>
    </row>
    <row r="101" spans="2:11" s="87" customFormat="1" ht="26" customHeight="1" x14ac:dyDescent="0.2">
      <c r="B101" s="130">
        <v>97</v>
      </c>
      <c r="C101" s="132" t="str">
        <v>5.4 車体部</v>
      </c>
      <c r="D101" s="132" t="str">
        <v>5.4.2 フロントフォーク</v>
      </c>
      <c r="E101" s="132" t="str">
        <v>5.4.2.7 フロントフォークの疲労強度（繊維強化樹脂製）疲労試験のみ</v>
      </c>
      <c r="F101" s="132" t="str">
        <v>5.4.2 フロントフォーク 5.4.2.7 フロントフォークの疲労強度（繊維強化樹脂製）疲労試験のみ</v>
      </c>
      <c r="G101" s="132" t="str">
        <v>JIS D 9301 5.4.2 フロントフォーク 5.4.2.7 フロントフォークの疲労強度（繊維強化樹脂製）疲労試験のみJIS D 9313-4:2026 5.5</v>
      </c>
      <c r="H101" s="133">
        <v>40500</v>
      </c>
      <c r="I101" s="133">
        <v>44550</v>
      </c>
      <c r="J101" s="132" t="str">
        <v>JIS D 9313-4:2026 5.5</v>
      </c>
      <c r="K101" s="132">
        <v>0</v>
      </c>
    </row>
    <row r="102" spans="2:11" s="87" customFormat="1" ht="26" customHeight="1" x14ac:dyDescent="0.2">
      <c r="B102" s="130">
        <v>98</v>
      </c>
      <c r="C102" s="132" t="str">
        <v>5.4 車体部</v>
      </c>
      <c r="D102" s="132" t="str">
        <v>5.4.2 フロントフォーク</v>
      </c>
      <c r="E102" s="132" t="str">
        <v>5.4.2.8 ハブブレーキ又はディスクブレーキ用フロントフォーク 5.4.2.8.1 ブレーキ台座の強度</v>
      </c>
      <c r="F102" s="132" t="str">
        <v>5.4.2 フロントフォーク 5.4.2.8 ハブブレーキ又はディスクブレーキ用フロントフォーク 5.4.2.8.1 ブレーキ台座の強度</v>
      </c>
      <c r="G102" s="132" t="str">
        <v>JIS D 9301 5.4.2 フロントフォーク 5.4.2.8 ハブブレーキ又はディスクブレーキ用フロントフォーク 5.4.2.8.1 ブレーキ台座の強度JIS D 9313-4:2026 5.6.2</v>
      </c>
      <c r="H102" s="133">
        <v>11500</v>
      </c>
      <c r="I102" s="133">
        <v>12650.000000000002</v>
      </c>
      <c r="J102" s="132" t="str">
        <v>JIS D 9313-4:2026 5.6.2</v>
      </c>
      <c r="K102" s="132">
        <v>0</v>
      </c>
    </row>
    <row r="103" spans="2:11" s="87" customFormat="1" ht="26" customHeight="1" x14ac:dyDescent="0.2">
      <c r="B103" s="130">
        <v>99</v>
      </c>
      <c r="C103" s="132" t="str">
        <v>5.4 車体部</v>
      </c>
      <c r="D103" s="132" t="str">
        <v>5.4.2 フロントフォーク</v>
      </c>
      <c r="E103" s="132" t="str">
        <v>5.4.2.8 ハブブレーキ又はディスクブレーキ用フロントフォーク 5.4.2.8.2 ハブブレーキ用台座の疲労強度</v>
      </c>
      <c r="F103" s="132" t="str">
        <v>5.4.2 フロントフォーク 5.4.2.8 ハブブレーキ又はディスクブレーキ用フロントフォーク 5.4.2.8.2 ハブブレーキ用台座の疲労強度</v>
      </c>
      <c r="G103" s="132" t="str">
        <v>JIS D 9301 5.4.2 フロントフォーク 5.4.2.8 ハブブレーキ又はディスクブレーキ用フロントフォーク 5.4.2.8.2 ハブブレーキ用台座の疲労強度JIS D 9313-4:2026 5.6.3</v>
      </c>
      <c r="H103" s="133">
        <v>25000</v>
      </c>
      <c r="I103" s="133">
        <v>27500.000000000004</v>
      </c>
      <c r="J103" s="132" t="str">
        <v>JIS D 9313-4:2026 5.6.3</v>
      </c>
      <c r="K103" s="132">
        <v>0</v>
      </c>
    </row>
    <row r="104" spans="2:11" s="87" customFormat="1" ht="26" customHeight="1" x14ac:dyDescent="0.2">
      <c r="B104" s="130">
        <v>100</v>
      </c>
      <c r="C104" s="132" t="str">
        <v>5.4 車体部</v>
      </c>
      <c r="D104" s="132" t="str">
        <v>5.4.2 フロントフォーク</v>
      </c>
      <c r="E104" s="132" t="str">
        <v>5.4.2.8 ハブブレーキ又はディスクブレーキ用フロントフォーク 5.4.2.8.3 ディスクブレーキ用ブレーキ台座の疲労強度（金属製）</v>
      </c>
      <c r="F104" s="132" t="str">
        <v>5.4.2 フロントフォーク 5.4.2.8 ハブブレーキ又はディスクブレーキ用フロントフォーク 5.4.2.8.3 ディスクブレーキ用ブレーキ台座の疲労強度（金属製）</v>
      </c>
      <c r="G104" s="132" t="str">
        <v>JIS D 9301 5.4.2 フロントフォーク 5.4.2.8 ハブブレーキ又はディスクブレーキ用フロントフォーク 5.4.2.8.3 ディスクブレーキ用ブレーキ台座の疲労強度（金属製）JIS D 9313-4:2026 5.6.4.1</v>
      </c>
      <c r="H104" s="133">
        <v>30000</v>
      </c>
      <c r="I104" s="133">
        <v>33000</v>
      </c>
      <c r="J104" s="132" t="str">
        <v>JIS D 9313-4:2026 5.6.4.1</v>
      </c>
      <c r="K104" s="132">
        <v>0</v>
      </c>
    </row>
    <row r="105" spans="2:11" s="87" customFormat="1" ht="26" customHeight="1" x14ac:dyDescent="0.2">
      <c r="B105" s="130">
        <v>101</v>
      </c>
      <c r="C105" s="132" t="str">
        <v>5.4 車体部</v>
      </c>
      <c r="D105" s="132" t="str">
        <v>5.4.2 フロントフォーク</v>
      </c>
      <c r="E105" s="132" t="str">
        <v>5.4.2.8 ハブブレーキ又はディスクブレーキ用フロントフォーク 5.4.2.8.3 ディスクブレーキ用ブレーキ台座の疲労強度（繊維強化樹脂製）</v>
      </c>
      <c r="F105" s="132" t="str">
        <v>5.4.2 フロントフォーク 5.4.2.8 ハブブレーキ又はディスクブレーキ用フロントフォーク 5.4.2.8.3 ディスクブレーキ用ブレーキ台座の疲労強度（繊維強化樹脂製）</v>
      </c>
      <c r="G105" s="132" t="str">
        <v>JIS D 9301 5.4.2 フロントフォーク 5.4.2.8 ハブブレーキ又はディスクブレーキ用フロントフォーク 5.4.2.8.3 ディスクブレーキ用ブレーキ台座の疲労強度（繊維強化樹脂製）JIS D 9313-4:2026 5.6.4.2</v>
      </c>
      <c r="H105" s="133">
        <v>40000</v>
      </c>
      <c r="I105" s="133">
        <v>44000</v>
      </c>
      <c r="J105" s="132" t="str">
        <v>JIS D 9313-4:2026 5.6.4.2</v>
      </c>
      <c r="K105" s="132">
        <v>0</v>
      </c>
    </row>
    <row r="106" spans="2:11" s="87" customFormat="1" ht="26" customHeight="1" x14ac:dyDescent="0.2">
      <c r="B106" s="130">
        <v>102</v>
      </c>
      <c r="C106" s="132" t="str">
        <v>5.5 走行装置</v>
      </c>
      <c r="D106" s="132" t="str">
        <v>5.5.1 車輪</v>
      </c>
      <c r="E106" s="132" t="str">
        <v>5.5.1.1 車輪の振れ</v>
      </c>
      <c r="F106" s="132" t="str">
        <v>5.5.1 車輪 5.5.1.1 車輪の振れ</v>
      </c>
      <c r="G106" s="132" t="str">
        <v>JIS D 9301 5.5.1 車輪 5.5.1.1 車輪の振れJIS D 9313-5:2026 4.1</v>
      </c>
      <c r="H106" s="133">
        <v>5500</v>
      </c>
      <c r="I106" s="133">
        <v>6050.0000000000009</v>
      </c>
      <c r="J106" s="132" t="str">
        <v>JIS D 9313-5:2026 4.1</v>
      </c>
      <c r="K106" s="132" t="str">
        <v>車輪1本あたり、左右両側面での手数料</v>
      </c>
    </row>
    <row r="107" spans="2:11" s="87" customFormat="1" ht="26" customHeight="1" x14ac:dyDescent="0.2">
      <c r="B107" s="130">
        <v>103</v>
      </c>
      <c r="C107" s="132" t="str">
        <v>5.5 走行装置</v>
      </c>
      <c r="D107" s="132" t="str">
        <v>5.5.1 車輪</v>
      </c>
      <c r="E107" s="132" t="str">
        <v>5.5.1.2 タイヤクリアランス</v>
      </c>
      <c r="F107" s="132" t="str">
        <v>5.5.1 車輪 5.5.1.2 タイヤクリアランス</v>
      </c>
      <c r="G107" s="132" t="str">
        <v>JIS D 9301 5.5.1 車輪 5.5.1.2 タイヤクリアランス0</v>
      </c>
      <c r="H107" s="133">
        <v>2000</v>
      </c>
      <c r="I107" s="133">
        <v>2200</v>
      </c>
      <c r="J107" s="132">
        <v>0</v>
      </c>
      <c r="K107" s="132" t="str">
        <v>車輪1本あたりの手数料</v>
      </c>
    </row>
    <row r="108" spans="2:11" s="87" customFormat="1" ht="26" customHeight="1" x14ac:dyDescent="0.2">
      <c r="B108" s="130">
        <v>104</v>
      </c>
      <c r="C108" s="132" t="str">
        <v>5.5 走行装置</v>
      </c>
      <c r="D108" s="132" t="str">
        <v>5.5.1 車輪</v>
      </c>
      <c r="E108" s="132" t="str">
        <v>5.5.1.3 車輪及びホイールアセンブリの強度 a) 横方向の強度</v>
      </c>
      <c r="F108" s="132" t="str">
        <v>5.5.1 車輪 5.5.1.3 車輪及びホイールアセンブリの強度 a) 横方向の強度</v>
      </c>
      <c r="G108" s="132" t="str">
        <v>JIS D 9301 5.5.1 車輪 5.5.1.3 車輪及びホイールアセンブリの強度 a) 横方向の強度JIS D 9313-5:2026 4.2.1</v>
      </c>
      <c r="H108" s="133">
        <v>7500</v>
      </c>
      <c r="I108" s="133">
        <v>8250</v>
      </c>
      <c r="J108" s="132" t="str">
        <v>JIS D 9313-5:2026 4.2.1</v>
      </c>
      <c r="K108" s="132" t="str">
        <v>車輪1本あたりの手数料</v>
      </c>
    </row>
    <row r="109" spans="2:11" s="87" customFormat="1" ht="26" customHeight="1" x14ac:dyDescent="0.2">
      <c r="B109" s="130">
        <v>105</v>
      </c>
      <c r="C109" s="132" t="str">
        <v>5.5 走行装置</v>
      </c>
      <c r="D109" s="132" t="str">
        <v>5.5.1 車輪</v>
      </c>
      <c r="E109" s="132" t="str">
        <v>5.5.1.3 車輪及びホイールアセンブリの強度 b) 縦方向の強度</v>
      </c>
      <c r="F109" s="132" t="str">
        <v>5.5.1 車輪 5.5.1.3 車輪及びホイールアセンブリの強度 b) 縦方向の強度</v>
      </c>
      <c r="G109" s="132" t="str">
        <v>JIS D 9301 5.5.1 車輪 5.5.1.3 車輪及びホイールアセンブリの強度 b) 縦方向の強度JIS D 9313-5:2026 4.2.2</v>
      </c>
      <c r="H109" s="133">
        <v>10500</v>
      </c>
      <c r="I109" s="133">
        <v>11550.000000000002</v>
      </c>
      <c r="J109" s="132" t="str">
        <v>JIS D 9313-5:2026 4.2.2</v>
      </c>
      <c r="K109" s="132" t="str">
        <v>車輪1本あたりの手数料</v>
      </c>
    </row>
    <row r="110" spans="2:11" s="87" customFormat="1" ht="26" customHeight="1" x14ac:dyDescent="0.2">
      <c r="B110" s="130">
        <v>106</v>
      </c>
      <c r="C110" s="132" t="str">
        <v>5.5 走行装置</v>
      </c>
      <c r="D110" s="132" t="str">
        <v>5.5.1 車輪</v>
      </c>
      <c r="E110" s="132" t="str">
        <v>5.5.1.3 車輪及びホイールアセンブリの強度 c) スポーク張力</v>
      </c>
      <c r="F110" s="132" t="str">
        <v>5.5.1 車輪 5.5.1.3 車輪及びホイールアセンブリの強度 c) スポーク張力</v>
      </c>
      <c r="G110" s="132" t="str">
        <v>JIS D 9301 5.5.1 車輪 5.5.1.3 車輪及びホイールアセンブリの強度 c) スポーク張力0</v>
      </c>
      <c r="H110" s="133">
        <v>10000</v>
      </c>
      <c r="I110" s="133">
        <v>11000</v>
      </c>
      <c r="J110" s="132">
        <v>0</v>
      </c>
      <c r="K110" s="132" t="str">
        <v>車輪1本あたりの手数料</v>
      </c>
    </row>
    <row r="111" spans="2:11" s="87" customFormat="1" ht="26" customHeight="1" x14ac:dyDescent="0.2">
      <c r="B111" s="130">
        <v>107</v>
      </c>
      <c r="C111" s="132" t="str">
        <v>5.5 走行装置</v>
      </c>
      <c r="D111" s="132" t="str">
        <v>5.5.1 車輪</v>
      </c>
      <c r="E111" s="132" t="str">
        <v>5.5.1.4 車輪の保持 a) 車輪の固定</v>
      </c>
      <c r="F111" s="132" t="str">
        <v>5.5.1 車輪 5.5.1.4 車輪の保持 a) 車輪の固定</v>
      </c>
      <c r="G111" s="132" t="str">
        <v>JIS D 9301 5.5.1 車輪 5.5.1.4 車輪の保持 a) 車輪の固定JIS D 9313-5:2026 4.3</v>
      </c>
      <c r="H111" s="133">
        <v>7500</v>
      </c>
      <c r="I111" s="133">
        <v>8250</v>
      </c>
      <c r="J111" s="132" t="str">
        <v>JIS D 9313-5:2026 4.3</v>
      </c>
      <c r="K111" s="132">
        <v>0</v>
      </c>
    </row>
    <row r="112" spans="2:11" s="87" customFormat="1" ht="26" customHeight="1" x14ac:dyDescent="0.2">
      <c r="B112" s="130">
        <v>108</v>
      </c>
      <c r="C112" s="132" t="str">
        <v>5.5 走行装置</v>
      </c>
      <c r="D112" s="132" t="str">
        <v>5.5.1 車輪</v>
      </c>
      <c r="E112" s="132" t="str">
        <v>5.5.1.4 車輪の保持 b) 前車輪の保持　1)二次的車輪保持具</v>
      </c>
      <c r="F112" s="132" t="str">
        <v>5.5.1 車輪 5.5.1.4 車輪の保持 b) 前車輪の保持　1)二次的車輪保持具</v>
      </c>
      <c r="G112" s="132" t="str">
        <v>JIS D 9301 5.5.1 車輪 5.5.1.4 車輪の保持 b) 前車輪の保持　1)二次的車輪保持具0</v>
      </c>
      <c r="H112" s="133">
        <v>1500</v>
      </c>
      <c r="I112" s="133">
        <v>1650.0000000000002</v>
      </c>
      <c r="J112" s="132">
        <v>0</v>
      </c>
      <c r="K112" s="132">
        <v>0</v>
      </c>
    </row>
    <row r="113" spans="2:11" s="87" customFormat="1" ht="26" customHeight="1" x14ac:dyDescent="0.2">
      <c r="B113" s="130">
        <v>109</v>
      </c>
      <c r="C113" s="132" t="str">
        <v>5.5 走行装置</v>
      </c>
      <c r="D113" s="132" t="str">
        <v>5.5.1 車輪</v>
      </c>
      <c r="E113" s="132" t="str">
        <v>5.5.1.4 車輪の保持 b) 前車輪の保持　2)ナット</v>
      </c>
      <c r="F113" s="132" t="str">
        <v>5.5.1 車輪 5.5.1.4 車輪の保持 b) 前車輪の保持　2)ナット</v>
      </c>
      <c r="G113" s="132" t="str">
        <v>JIS D 9301 5.5.1 車輪 5.5.1.4 車輪の保持 b) 前車輪の保持　2)ナットJIS D 9313-5:2026 4.4.1</v>
      </c>
      <c r="H113" s="133">
        <v>4500</v>
      </c>
      <c r="I113" s="133">
        <v>4950</v>
      </c>
      <c r="J113" s="132" t="str">
        <v>JIS D 9313-5:2026 4.4.1</v>
      </c>
      <c r="K113" s="132">
        <v>0</v>
      </c>
    </row>
    <row r="114" spans="2:11" s="87" customFormat="1" ht="26" customHeight="1" x14ac:dyDescent="0.2">
      <c r="B114" s="130">
        <v>110</v>
      </c>
      <c r="C114" s="132" t="str">
        <v>5.5 走行装置</v>
      </c>
      <c r="D114" s="132" t="str">
        <v>5.5.1 車輪</v>
      </c>
      <c r="E114" s="132" t="str">
        <v>5.5.1.4 車輪の保持 b) 前車輪の保持　3)クイックリリース</v>
      </c>
      <c r="F114" s="132" t="str">
        <v>5.5.1 車輪 5.5.1.4 車輪の保持 b) 前車輪の保持　3)クイックリリース</v>
      </c>
      <c r="G114" s="132" t="str">
        <v>JIS D 9301 5.5.1 車輪 5.5.1.4 車輪の保持 b) 前車輪の保持　3)クイックリリースJIS D 9313-5:2026 4.4.2</v>
      </c>
      <c r="H114" s="133">
        <v>4500</v>
      </c>
      <c r="I114" s="133">
        <v>4950</v>
      </c>
      <c r="J114" s="132" t="str">
        <v>JIS D 9313-5:2026 4.4.2</v>
      </c>
      <c r="K114" s="132">
        <v>0</v>
      </c>
    </row>
    <row r="115" spans="2:11" s="87" customFormat="1" ht="26" customHeight="1" x14ac:dyDescent="0.2">
      <c r="B115" s="130">
        <v>111</v>
      </c>
      <c r="C115" s="132" t="str">
        <v>5.5 走行装置</v>
      </c>
      <c r="D115" s="132" t="str">
        <v>5.5.2 クイックリリース</v>
      </c>
      <c r="E115" s="132">
        <v>0</v>
      </c>
      <c r="F115" s="132" t="str">
        <v xml:space="preserve">5.5.2 クイックリリース </v>
      </c>
      <c r="G115" s="132" t="str">
        <v>JIS D 9301 5.5.2 クイックリリース 0</v>
      </c>
      <c r="H115" s="133">
        <v>14500</v>
      </c>
      <c r="I115" s="133">
        <v>15950.000000000002</v>
      </c>
      <c r="J115" s="132">
        <v>0</v>
      </c>
      <c r="K115" s="132" t="str">
        <v>a)からe)の5項目での手数料　f)は5.5.1.4 a)、g)は5.5.1.4 b) 3)の手数料が別途必要</v>
      </c>
    </row>
    <row r="116" spans="2:11" s="87" customFormat="1" ht="26" customHeight="1" x14ac:dyDescent="0.2">
      <c r="B116" s="130">
        <v>112</v>
      </c>
      <c r="C116" s="132" t="str">
        <v>5.5 走行装置</v>
      </c>
      <c r="D116" s="132" t="str">
        <v>5.5.3 リム，タイヤ，チューブ及び車輪の消費者向け情報</v>
      </c>
      <c r="E116" s="132" t="str">
        <v>5.5.3.2 表示空気圧</v>
      </c>
      <c r="F116" s="132" t="str">
        <v>5.5.3 リム，タイヤ，チューブ及び車輪の消費者向け情報 5.5.3.2 表示空気圧</v>
      </c>
      <c r="G116" s="132" t="str">
        <v>JIS D 9301 5.5.3 リム，タイヤ，チューブ及び車輪の消費者向け情報 5.5.3.2 表示空気圧0</v>
      </c>
      <c r="H116" s="133">
        <v>1500</v>
      </c>
      <c r="I116" s="133">
        <v>1650.0000000000002</v>
      </c>
      <c r="J116" s="132">
        <v>0</v>
      </c>
      <c r="K116" s="132" t="str">
        <v>車輪1本あたりの手数料</v>
      </c>
    </row>
    <row r="117" spans="2:11" s="87" customFormat="1" ht="26" customHeight="1" x14ac:dyDescent="0.2">
      <c r="B117" s="130">
        <v>113</v>
      </c>
      <c r="C117" s="132" t="str">
        <v>5.5 走行装置</v>
      </c>
      <c r="D117" s="132" t="str">
        <v>5.5.3 リム，タイヤ，チューブ及び車輪の消費者向け情報</v>
      </c>
      <c r="E117" s="132" t="str">
        <v>5.5.3.3 タイヤとリムとのかん合強度</v>
      </c>
      <c r="F117" s="132" t="str">
        <v>5.5.3 リム，タイヤ，チューブ及び車輪の消費者向け情報 5.5.3.3 タイヤとリムとのかん合強度</v>
      </c>
      <c r="G117" s="132" t="str">
        <v>JIS D 9301 5.5.3 リム，タイヤ，チューブ及び車輪の消費者向け情報 5.5.3.3 タイヤとリムとのかん合強度JIS D 9313-5:2026 4.9</v>
      </c>
      <c r="H117" s="133">
        <v>4500</v>
      </c>
      <c r="I117" s="133">
        <v>4950</v>
      </c>
      <c r="J117" s="132" t="str">
        <v>JIS D 9313-5:2026 4.9</v>
      </c>
      <c r="K117" s="132" t="str">
        <v>車輪1本あたりの手数料</v>
      </c>
    </row>
    <row r="118" spans="2:11" s="87" customFormat="1" ht="26" customHeight="1" x14ac:dyDescent="0.2">
      <c r="B118" s="130">
        <v>114</v>
      </c>
      <c r="C118" s="132" t="str">
        <v>5.5 走行装置</v>
      </c>
      <c r="D118" s="132" t="str">
        <v>5.5.3 リム，タイヤ，チューブ及び車輪の消費者向け情報</v>
      </c>
      <c r="E118" s="132" t="str">
        <v>5.5.3.5 リムの摩耗</v>
      </c>
      <c r="F118" s="132" t="str">
        <v>5.5.3 リム，タイヤ，チューブ及び車輪の消費者向け情報 5.5.3.5 リムの摩耗</v>
      </c>
      <c r="G118" s="132" t="str">
        <v>JIS D 9301 5.5.3 リム，タイヤ，チューブ及び車輪の消費者向け情報 5.5.3.5 リムの摩耗0</v>
      </c>
      <c r="H118" s="133">
        <v>2000</v>
      </c>
      <c r="I118" s="133">
        <v>2200</v>
      </c>
      <c r="J118" s="132">
        <v>0</v>
      </c>
      <c r="K118" s="132">
        <v>0</v>
      </c>
    </row>
    <row r="119" spans="2:11" s="87" customFormat="1" ht="26" customHeight="1" x14ac:dyDescent="0.2">
      <c r="B119" s="130">
        <v>115</v>
      </c>
      <c r="C119" s="132" t="str">
        <v>5.5 走行装置</v>
      </c>
      <c r="D119" s="132" t="str">
        <v>5.5.3 リム，タイヤ，チューブ及び車輪の消費者向け情報</v>
      </c>
      <c r="E119" s="132" t="str">
        <v>5.5.3.6 繊維強化樹脂製車輪の耐熱性</v>
      </c>
      <c r="F119" s="132" t="str">
        <v>5.5.3 リム，タイヤ，チューブ及び車輪の消費者向け情報 5.5.3.6 繊維強化樹脂製車輪の耐熱性</v>
      </c>
      <c r="G119" s="132" t="str">
        <v>JIS D 9301 5.5.3 リム，タイヤ，チューブ及び車輪の消費者向け情報 5.5.3.6 繊維強化樹脂製車輪の耐熱性JIS D 9313-5:2026 4.5</v>
      </c>
      <c r="H119" s="133">
        <v>34500</v>
      </c>
      <c r="I119" s="133">
        <v>37950</v>
      </c>
      <c r="J119" s="132" t="str">
        <v>JIS D 9313-5:2026 4.5</v>
      </c>
      <c r="K119" s="132" t="str">
        <v>a)からf)の6項目での手数料</v>
      </c>
    </row>
    <row r="120" spans="2:11" s="87" customFormat="1" ht="26" customHeight="1" x14ac:dyDescent="0.2">
      <c r="B120" s="130">
        <v>116</v>
      </c>
      <c r="C120" s="132" t="str">
        <v>5.5 走行装置</v>
      </c>
      <c r="D120" s="132" t="str">
        <v>5.5.3 リム，タイヤ，チューブ及び車輪の消費者向け情報</v>
      </c>
      <c r="E120" s="132" t="str">
        <v>5.5.3.7 合成樹脂製ホイールアセンブリの耐熱性</v>
      </c>
      <c r="F120" s="132" t="str">
        <v>5.5.3 リム，タイヤ，チューブ及び車輪の消費者向け情報 5.5.3.7 合成樹脂製ホイールアセンブリの耐熱性</v>
      </c>
      <c r="G120" s="132" t="str">
        <v>JIS D 9301 5.5.3 リム，タイヤ，チューブ及び車輪の消費者向け情報 5.5.3.7 合成樹脂製ホイールアセンブリの耐熱性JIS D 9313-5:2026 4.6</v>
      </c>
      <c r="H120" s="133">
        <v>8000</v>
      </c>
      <c r="I120" s="133">
        <v>8800</v>
      </c>
      <c r="J120" s="132" t="str">
        <v>JIS D 9313-5:2026 4.6</v>
      </c>
      <c r="K120" s="132" t="str">
        <v>車輪1本あたりの手数料</v>
      </c>
    </row>
    <row r="121" spans="2:11" s="87" customFormat="1" ht="26" customHeight="1" x14ac:dyDescent="0.2">
      <c r="B121" s="130">
        <v>117</v>
      </c>
      <c r="C121" s="132" t="str">
        <v>5.5 走行装置</v>
      </c>
      <c r="D121" s="132" t="str">
        <v>5.5.3 リム，タイヤ，チューブ及び車輪の消費者向け情報</v>
      </c>
      <c r="E121" s="132" t="str">
        <v>5.5.3.8.2 繊維強化樹脂製リムの耐熱性</v>
      </c>
      <c r="F121" s="132" t="str">
        <v>5.5.3 リム，タイヤ，チューブ及び車輪の消費者向け情報 5.5.3.8.2 繊維強化樹脂製リムの耐熱性</v>
      </c>
      <c r="G121" s="132" t="str">
        <v>JIS D 9301 5.5.3 リム，タイヤ，チューブ及び車輪の消費者向け情報 5.5.3.8.2 繊維強化樹脂製リムの耐熱性JIS D 9313-5:2026 4.7</v>
      </c>
      <c r="H121" s="133" t="str">
        <v>要相談</v>
      </c>
      <c r="I121" s="133" t="str">
        <v>要相談</v>
      </c>
      <c r="J121" s="132" t="str">
        <v>JIS D 9313-5:2026 4.7</v>
      </c>
      <c r="K121" s="132" t="str">
        <v xml:space="preserve">車輪1本あたり、耐熱性試験のみの手数料 </v>
      </c>
    </row>
    <row r="122" spans="2:11" s="87" customFormat="1" ht="26" customHeight="1" x14ac:dyDescent="0.2">
      <c r="B122" s="130">
        <v>118</v>
      </c>
      <c r="C122" s="132" t="str">
        <v>5.5 走行装置</v>
      </c>
      <c r="D122" s="132" t="str">
        <v>5.5.3 リム，タイヤ，チューブ及び車輪の消費者向け情報</v>
      </c>
      <c r="E122" s="132" t="str">
        <v>5.5.3.8.3 繊維強化樹脂製リムの衝撃強度</v>
      </c>
      <c r="F122" s="132" t="str">
        <v>5.5.3 リム，タイヤ，チューブ及び車輪の消費者向け情報 5.5.3.8.3 繊維強化樹脂製リムの衝撃強度</v>
      </c>
      <c r="G122" s="132" t="str">
        <v>JIS D 9301 5.5.3 リム，タイヤ，チューブ及び車輪の消費者向け情報 5.5.3.8.3 繊維強化樹脂製リムの衝撃強度JIS D 9313-5:2026 4.8</v>
      </c>
      <c r="H122" s="133">
        <v>10000</v>
      </c>
      <c r="I122" s="133">
        <v>11000</v>
      </c>
      <c r="J122" s="132" t="str">
        <v>JIS D 9313-5:2026 4.8</v>
      </c>
      <c r="K122" s="132" t="str">
        <v>車輪1本あたり、衝撃試験のみの手数料</v>
      </c>
    </row>
    <row r="123" spans="2:11" s="87" customFormat="1" ht="26" customHeight="1" x14ac:dyDescent="0.2">
      <c r="B123" s="130">
        <v>119</v>
      </c>
      <c r="C123" s="132" t="str">
        <v>5.6 駆動装置</v>
      </c>
      <c r="D123" s="132" t="str">
        <v>5.6.1 ペダル踏面</v>
      </c>
      <c r="E123" s="132" t="str">
        <v>a)b)c)d)ペダル踏面の構造、回転円滑</v>
      </c>
      <c r="F123" s="132" t="str">
        <v>5.6.1 ペダル踏面 a)b)c)d)ペダル踏面の構造、回転円滑</v>
      </c>
      <c r="G123" s="132" t="str">
        <v>JIS D 9301 5.6.1 ペダル踏面 a)b)c)d)ペダル踏面の構造、回転円滑0</v>
      </c>
      <c r="H123" s="133">
        <v>3000</v>
      </c>
      <c r="I123" s="133">
        <v>3300.0000000000005</v>
      </c>
      <c r="J123" s="132">
        <v>0</v>
      </c>
      <c r="K123" s="132" t="str">
        <v>片側での手数料</v>
      </c>
    </row>
    <row r="124" spans="2:11" s="87" customFormat="1" ht="26" customHeight="1" x14ac:dyDescent="0.2">
      <c r="B124" s="130">
        <v>120</v>
      </c>
      <c r="C124" s="132" t="str">
        <v>5.6 駆動装置</v>
      </c>
      <c r="D124" s="132" t="str">
        <v>5.6.2 ペダルクリアランス</v>
      </c>
      <c r="E124" s="132" t="str">
        <v>a) ペダル接地角</v>
      </c>
      <c r="F124" s="132" t="str">
        <v>5.6.2 ペダルクリアランス a) ペダル接地角</v>
      </c>
      <c r="G124" s="132" t="str">
        <v>JIS D 9301 5.6.2 ペダルクリアランス a) ペダル接地角0</v>
      </c>
      <c r="H124" s="133">
        <v>3500</v>
      </c>
      <c r="I124" s="133">
        <v>3850.0000000000005</v>
      </c>
      <c r="J124" s="132">
        <v>0</v>
      </c>
      <c r="K124" s="132" t="str">
        <v>両側での手数料</v>
      </c>
    </row>
    <row r="125" spans="2:11" s="87" customFormat="1" ht="26" customHeight="1" x14ac:dyDescent="0.2">
      <c r="B125" s="130">
        <v>121</v>
      </c>
      <c r="C125" s="132" t="str">
        <v>5.6 駆動装置</v>
      </c>
      <c r="D125" s="132" t="str">
        <v>5.6.2 ペダルクリアランス</v>
      </c>
      <c r="E125" s="132" t="str">
        <v>a) ペダル接地角（サスペンション機構を装備している自転車の場合）</v>
      </c>
      <c r="F125" s="132" t="str">
        <v>5.6.2 ペダルクリアランス a) ペダル接地角（サスペンション機構を装備している自転車の場合）</v>
      </c>
      <c r="G125" s="132" t="str">
        <v>JIS D 9301 5.6.2 ペダルクリアランス a) ペダル接地角（サスペンション機構を装備している自転車の場合）0</v>
      </c>
      <c r="H125" s="133">
        <v>6000</v>
      </c>
      <c r="I125" s="133">
        <v>6600.0000000000009</v>
      </c>
      <c r="J125" s="132">
        <v>0</v>
      </c>
      <c r="K125" s="132" t="str">
        <v>両側での手数料</v>
      </c>
    </row>
    <row r="126" spans="2:11" s="87" customFormat="1" ht="26" customHeight="1" x14ac:dyDescent="0.2">
      <c r="B126" s="130">
        <v>122</v>
      </c>
      <c r="C126" s="132" t="str">
        <v>5.6 駆動装置</v>
      </c>
      <c r="D126" s="132" t="str">
        <v>5.6.2 ペダルクリアランス</v>
      </c>
      <c r="E126" s="132" t="str">
        <v>b) トークリアランス</v>
      </c>
      <c r="F126" s="132" t="str">
        <v>5.6.2 ペダルクリアランス b) トークリアランス</v>
      </c>
      <c r="G126" s="132" t="str">
        <v>JIS D 9301 5.6.2 ペダルクリアランス b) トークリアランス0</v>
      </c>
      <c r="H126" s="133">
        <v>2500</v>
      </c>
      <c r="I126" s="133">
        <v>2750</v>
      </c>
      <c r="J126" s="132">
        <v>0</v>
      </c>
      <c r="K126" s="132" t="str">
        <v>両側での手数料</v>
      </c>
    </row>
    <row r="127" spans="2:11" s="87" customFormat="1" ht="26" customHeight="1" x14ac:dyDescent="0.2">
      <c r="B127" s="130">
        <v>123</v>
      </c>
      <c r="C127" s="132" t="str">
        <v>5.6 駆動装置</v>
      </c>
      <c r="D127" s="132" t="str">
        <v>5.6.3 駆動システムの強度</v>
      </c>
      <c r="E127" s="132" t="str">
        <v>a) チェーン駆動</v>
      </c>
      <c r="F127" s="132" t="str">
        <v>5.6.3 駆動システムの強度 a) チェーン駆動</v>
      </c>
      <c r="G127" s="132" t="str">
        <v>JIS D 9301 5.6.3 駆動システムの強度 a) チェーン駆動JIS D 9313-6:2026 4.1.1</v>
      </c>
      <c r="H127" s="133">
        <v>9500</v>
      </c>
      <c r="I127" s="133">
        <v>10450</v>
      </c>
      <c r="J127" s="132" t="str">
        <v>JIS D 9313-6:2026 4.1.1</v>
      </c>
      <c r="K127" s="132" t="str">
        <v>両側での手数料</v>
      </c>
    </row>
    <row r="128" spans="2:11" s="87" customFormat="1" ht="26" customHeight="1" x14ac:dyDescent="0.2">
      <c r="B128" s="130">
        <v>124</v>
      </c>
      <c r="C128" s="132" t="str">
        <v>5.6 駆動装置</v>
      </c>
      <c r="D128" s="132" t="str">
        <v>5.6.3 駆動システムの強度</v>
      </c>
      <c r="E128" s="132" t="str">
        <v>b) 歯付きベルト駆動</v>
      </c>
      <c r="F128" s="132" t="str">
        <v>5.6.3 駆動システムの強度 b) 歯付きベルト駆動</v>
      </c>
      <c r="G128" s="132" t="str">
        <v>JIS D 9301 5.6.3 駆動システムの強度 b) 歯付きベルト駆動JIS D 9313-6:2026 4.1.2</v>
      </c>
      <c r="H128" s="133">
        <v>15000</v>
      </c>
      <c r="I128" s="133">
        <v>16500</v>
      </c>
      <c r="J128" s="132" t="str">
        <v>JIS D 9313-6:2026 4.1.2</v>
      </c>
      <c r="K128" s="132" t="str">
        <v>水噴霧試験＋両側での手数料</v>
      </c>
    </row>
    <row r="129" spans="2:11" s="87" customFormat="1" ht="26" customHeight="1" x14ac:dyDescent="0.2">
      <c r="B129" s="130">
        <v>125</v>
      </c>
      <c r="C129" s="132" t="str">
        <v>5.6 駆動装置</v>
      </c>
      <c r="D129" s="132" t="str">
        <v>5.6.4 ギアクランクの強度及び耐久性</v>
      </c>
      <c r="E129" s="132" t="str">
        <v>5.6.4.1 クランクアームのペダル取付部の強度</v>
      </c>
      <c r="F129" s="132" t="str">
        <v>5.6.4 ギアクランクの強度及び耐久性 5.6.4.1 クランクアームのペダル取付部の強度</v>
      </c>
      <c r="G129" s="132" t="str">
        <v>JIS D 9301 5.6.4 ギアクランクの強度及び耐久性 5.6.4.1 クランクアームのペダル取付部の強度JIS D 9313-6:2026 4.2</v>
      </c>
      <c r="H129" s="133">
        <v>9500</v>
      </c>
      <c r="I129" s="133">
        <v>10450</v>
      </c>
      <c r="J129" s="132" t="str">
        <v>JIS D 9313-6:2026 4.2</v>
      </c>
      <c r="K129" s="132" t="str">
        <v>片側での手数料</v>
      </c>
    </row>
    <row r="130" spans="2:11" s="87" customFormat="1" ht="26" customHeight="1" x14ac:dyDescent="0.2">
      <c r="B130" s="130">
        <v>126</v>
      </c>
      <c r="C130" s="132" t="str">
        <v>5.6 駆動装置</v>
      </c>
      <c r="D130" s="132" t="str">
        <v>5.6.4 ギアクランクの強度及び耐久性</v>
      </c>
      <c r="E130" s="132" t="str">
        <v>5.6.4.2 クランクアームとギア板との固定強度</v>
      </c>
      <c r="F130" s="132" t="str">
        <v>5.6.4 ギアクランクの強度及び耐久性 5.6.4.2 クランクアームとギア板との固定強度</v>
      </c>
      <c r="G130" s="132" t="str">
        <v>JIS D 9301 5.6.4 ギアクランクの強度及び耐久性 5.6.4.2 クランクアームとギア板との固定強度JIS D 9313-6:2026 4.3</v>
      </c>
      <c r="H130" s="133">
        <v>9500</v>
      </c>
      <c r="I130" s="133">
        <v>10450</v>
      </c>
      <c r="J130" s="132" t="str">
        <v>JIS D 9313-6:2026 4.3</v>
      </c>
      <c r="K130" s="132">
        <v>0</v>
      </c>
    </row>
    <row r="131" spans="2:11" s="87" customFormat="1" ht="26" customHeight="1" x14ac:dyDescent="0.2">
      <c r="B131" s="130">
        <v>127</v>
      </c>
      <c r="C131" s="132" t="str">
        <v>5.6 駆動装置</v>
      </c>
      <c r="D131" s="132" t="str">
        <v>5.6.4 ギアクランクの強度及び耐久性</v>
      </c>
      <c r="E131" s="132" t="str">
        <v>5.6.4.3 クランクアームの水平落下による衝撃強度</v>
      </c>
      <c r="F131" s="132" t="str">
        <v>5.6.4 ギアクランクの強度及び耐久性 5.6.4.3 クランクアームの水平落下による衝撃強度</v>
      </c>
      <c r="G131" s="132" t="str">
        <v>JIS D 9301 5.6.4 ギアクランクの強度及び耐久性 5.6.4.3 クランクアームの水平落下による衝撃強度JIS D 9313-6:2026 4.4</v>
      </c>
      <c r="H131" s="133">
        <v>10000</v>
      </c>
      <c r="I131" s="133">
        <v>11000</v>
      </c>
      <c r="J131" s="132" t="str">
        <v>JIS D 9313-6:2026 4.4</v>
      </c>
      <c r="K131" s="132" t="str">
        <v>片側での手数料</v>
      </c>
    </row>
    <row r="132" spans="2:11" s="87" customFormat="1" ht="26" customHeight="1" x14ac:dyDescent="0.2">
      <c r="B132" s="130">
        <v>128</v>
      </c>
      <c r="C132" s="132" t="str">
        <v>5.6 駆動装置</v>
      </c>
      <c r="D132" s="132" t="str">
        <v>5.6.4 ギアクランクの強度及び耐久性</v>
      </c>
      <c r="E132" s="132" t="str">
        <v>5.6.4.4 クランクアームの鉛直落下による衝撃強度</v>
      </c>
      <c r="F132" s="132" t="str">
        <v>5.6.4 ギアクランクの強度及び耐久性 5.6.4.4 クランクアームの鉛直落下による衝撃強度</v>
      </c>
      <c r="G132" s="132" t="str">
        <v>JIS D 9301 5.6.4 ギアクランクの強度及び耐久性 5.6.4.4 クランクアームの鉛直落下による衝撃強度JIS D 9313-6:2026 4.5</v>
      </c>
      <c r="H132" s="133">
        <v>10000</v>
      </c>
      <c r="I132" s="133">
        <v>11000</v>
      </c>
      <c r="J132" s="132" t="str">
        <v>JIS D 9313-6:2026 4.5</v>
      </c>
      <c r="K132" s="132" t="str">
        <v>片側での手数料</v>
      </c>
    </row>
    <row r="133" spans="2:11" s="87" customFormat="1" ht="26" customHeight="1" x14ac:dyDescent="0.2">
      <c r="B133" s="130">
        <v>129</v>
      </c>
      <c r="C133" s="132" t="str">
        <v>5.6 駆動装置</v>
      </c>
      <c r="D133" s="132" t="str">
        <v>5.6.4 ギアクランクの強度及び耐久性</v>
      </c>
      <c r="E133" s="132" t="str">
        <v>5.6.4.5 クランクアセンブリの疲労強度</v>
      </c>
      <c r="F133" s="132" t="str">
        <v>5.6.4 ギアクランクの強度及び耐久性 5.6.4.5 クランクアセンブリの疲労強度</v>
      </c>
      <c r="G133" s="132" t="str">
        <v>JIS D 9301 5.6.4 ギアクランクの強度及び耐久性 5.6.4.5 クランクアセンブリの疲労強度JIS D 9313-6:2026 4.6.1</v>
      </c>
      <c r="H133" s="133">
        <v>38000</v>
      </c>
      <c r="I133" s="133">
        <v>41800</v>
      </c>
      <c r="J133" s="132" t="str">
        <v>JIS D 9313-6:2026 4.6.1</v>
      </c>
      <c r="K133" s="132">
        <v>0</v>
      </c>
    </row>
    <row r="134" spans="2:11" s="87" customFormat="1" ht="26" customHeight="1" x14ac:dyDescent="0.2">
      <c r="B134" s="130">
        <v>130</v>
      </c>
      <c r="C134" s="132" t="str">
        <v>5.6 駆動装置</v>
      </c>
      <c r="D134" s="132" t="str">
        <v>5.6.4 ギアクランクの強度及び耐久性</v>
      </c>
      <c r="E134" s="132" t="str">
        <v>5.6.4.5 クランクアセンブリの疲労強度（繊維強化樹脂製クランクアーム）</v>
      </c>
      <c r="F134" s="132" t="str">
        <v>5.6.4 ギアクランクの強度及び耐久性 5.6.4.5 クランクアセンブリの疲労強度（繊維強化樹脂製クランクアーム）</v>
      </c>
      <c r="G134" s="132" t="str">
        <v>JIS D 9301 5.6.4 ギアクランクの強度及び耐久性 5.6.4.5 クランクアセンブリの疲労強度（繊維強化樹脂製クランクアーム）JIS D 9313-6:2026 4.6.1</v>
      </c>
      <c r="H134" s="133">
        <v>40500</v>
      </c>
      <c r="I134" s="133">
        <v>44550</v>
      </c>
      <c r="J134" s="132" t="str">
        <v>JIS D 9313-6:2026 4.6.1</v>
      </c>
      <c r="K134" s="132">
        <v>0</v>
      </c>
    </row>
    <row r="135" spans="2:11" s="87" customFormat="1" ht="26" customHeight="1" x14ac:dyDescent="0.2">
      <c r="B135" s="130">
        <v>131</v>
      </c>
      <c r="C135" s="132" t="str">
        <v>5.6 駆動装置</v>
      </c>
      <c r="D135" s="132" t="str">
        <v>5.6.4 ギアクランクの強度及び耐久性</v>
      </c>
      <c r="E135" s="132" t="str">
        <v>[JIS D 9304 4.6.4.2]クランクアームを上に30°傾斜させた状態での試験方法</v>
      </c>
      <c r="F135" s="132" t="str">
        <v>5.6.4 ギアクランクの強度及び耐久性 [JIS D 9304 4.6.4.2]クランクアームを上に30°傾斜させた状態での試験方法</v>
      </c>
      <c r="G135" s="132" t="str">
        <v>JIS D 9301 5.6.4 ギアクランクの強度及び耐久性 [JIS D 9304 4.6.4.2]クランクアームを上に30°傾斜させた状態での試験方法JIS D 9313-6:2026 4.6.2</v>
      </c>
      <c r="H135" s="133">
        <v>38000</v>
      </c>
      <c r="I135" s="133">
        <v>41800</v>
      </c>
      <c r="J135" s="132" t="str">
        <v>JIS D 9313-6:2026 4.6.2</v>
      </c>
      <c r="K135" s="132">
        <v>0</v>
      </c>
    </row>
    <row r="136" spans="2:11" s="87" customFormat="1" ht="26" customHeight="1" x14ac:dyDescent="0.2">
      <c r="B136" s="130">
        <v>132</v>
      </c>
      <c r="C136" s="132" t="str">
        <v>5.6 駆動装置</v>
      </c>
      <c r="D136" s="132" t="str">
        <v>5.6.4 ギアクランクの強度及び耐久性</v>
      </c>
      <c r="E136" s="132" t="str">
        <v>[JIS D 9304 4.6.4.2]クランクアームを上に30°傾斜させた状態での試験方法（繊維強化樹脂製クランクアーム）</v>
      </c>
      <c r="F136" s="132" t="str">
        <v>5.6.4 ギアクランクの強度及び耐久性 [JIS D 9304 4.6.4.2]クランクアームを上に30°傾斜させた状態での試験方法（繊維強化樹脂製クランクアーム）</v>
      </c>
      <c r="G136" s="132" t="str">
        <v>JIS D 9301 5.6.4 ギアクランクの強度及び耐久性 [JIS D 9304 4.6.4.2]クランクアームを上に30°傾斜させた状態での試験方法（繊維強化樹脂製クランクアーム）JIS D 9313-6:2026 4.6.2</v>
      </c>
      <c r="H136" s="133">
        <v>40500</v>
      </c>
      <c r="I136" s="133">
        <v>44550</v>
      </c>
      <c r="J136" s="132" t="str">
        <v>JIS D 9313-6:2026 4.6.2</v>
      </c>
      <c r="K136" s="132">
        <v>0</v>
      </c>
    </row>
    <row r="137" spans="2:11" s="87" customFormat="1" ht="26" customHeight="1" x14ac:dyDescent="0.2">
      <c r="B137" s="130">
        <v>133</v>
      </c>
      <c r="C137" s="132" t="str">
        <v>5.6 駆動装置</v>
      </c>
      <c r="D137" s="132" t="str">
        <v>5.6.4 ギアクランクの強度及び耐久性</v>
      </c>
      <c r="E137" s="132" t="str">
        <v>5.6.4.6 ギア板及びボトムブラケット軸アセンブリの歯底部の振れ</v>
      </c>
      <c r="F137" s="132" t="str">
        <v>5.6.4 ギアクランクの強度及び耐久性 5.6.4.6 ギア板及びボトムブラケット軸アセンブリの歯底部の振れ</v>
      </c>
      <c r="G137" s="132" t="str">
        <v>JIS D 9301 5.6.4 ギアクランクの強度及び耐久性 5.6.4.6 ギア板及びボトムブラケット軸アセンブリの歯底部の振れ0</v>
      </c>
      <c r="H137" s="133" t="str">
        <v>対応不可</v>
      </c>
      <c r="I137" s="133" t="str">
        <v>対応不可</v>
      </c>
      <c r="J137" s="132">
        <v>0</v>
      </c>
      <c r="K137" s="132">
        <v>0</v>
      </c>
    </row>
    <row r="138" spans="2:11" s="87" customFormat="1" ht="26" customHeight="1" x14ac:dyDescent="0.2">
      <c r="B138" s="130">
        <v>134</v>
      </c>
      <c r="C138" s="132" t="str">
        <v>5.6 駆動装置</v>
      </c>
      <c r="D138" s="132" t="str">
        <v>5.6.5 ペダルの強度及び耐久性</v>
      </c>
      <c r="E138" s="132" t="str">
        <v>5.6.5.1 ペダルの強度</v>
      </c>
      <c r="F138" s="132" t="str">
        <v>5.6.5 ペダルの強度及び耐久性 5.6.5.1 ペダルの強度</v>
      </c>
      <c r="G138" s="132" t="str">
        <v>JIS D 9301 5.6.5 ペダルの強度及び耐久性 5.6.5.1 ペダルの強度JIS D 9313-6:2026 4.7.1</v>
      </c>
      <c r="H138" s="133">
        <v>9500</v>
      </c>
      <c r="I138" s="133">
        <v>10450</v>
      </c>
      <c r="J138" s="132" t="str">
        <v>JIS D 9313-6:2026 4.7.1</v>
      </c>
      <c r="K138" s="132" t="str">
        <v>片側での手数料</v>
      </c>
    </row>
    <row r="139" spans="2:11" s="87" customFormat="1" ht="26" customHeight="1" x14ac:dyDescent="0.2">
      <c r="B139" s="130">
        <v>135</v>
      </c>
      <c r="C139" s="132" t="str">
        <v>5.6 駆動装置</v>
      </c>
      <c r="D139" s="132" t="str">
        <v>5.6.5 ペダルの強度及び耐久性</v>
      </c>
      <c r="E139" s="132" t="str">
        <v>5.6.5.2 ペダル先端部の強度</v>
      </c>
      <c r="F139" s="132" t="str">
        <v>5.6.5 ペダルの強度及び耐久性 5.6.5.2 ペダル先端部の強度</v>
      </c>
      <c r="G139" s="132" t="str">
        <v>JIS D 9301 5.6.5 ペダルの強度及び耐久性 5.6.5.2 ペダル先端部の強度JIS D 9313-6:2026 4.7.2</v>
      </c>
      <c r="H139" s="133">
        <v>9500</v>
      </c>
      <c r="I139" s="133">
        <v>10450</v>
      </c>
      <c r="J139" s="132" t="str">
        <v>JIS D 9313-6:2026 4.7.2</v>
      </c>
      <c r="K139" s="132" t="str">
        <v>片側での手数料</v>
      </c>
    </row>
    <row r="140" spans="2:11" s="87" customFormat="1" ht="26" customHeight="1" x14ac:dyDescent="0.2">
      <c r="B140" s="130">
        <v>136</v>
      </c>
      <c r="C140" s="132" t="str">
        <v>5.6 駆動装置</v>
      </c>
      <c r="D140" s="132" t="str">
        <v>5.6.5 ペダルの強度及び耐久性</v>
      </c>
      <c r="E140" s="132" t="str">
        <v>5.6.5.3 ペダルの衝撃強度</v>
      </c>
      <c r="F140" s="132" t="str">
        <v>5.6.5 ペダルの強度及び耐久性 5.6.5.3 ペダルの衝撃強度</v>
      </c>
      <c r="G140" s="132" t="str">
        <v>JIS D 9301 5.6.5 ペダルの強度及び耐久性 5.6.5.3 ペダルの衝撃強度JIS D 9313-6:2026 4.8.1</v>
      </c>
      <c r="H140" s="133">
        <v>10000</v>
      </c>
      <c r="I140" s="133">
        <v>11000</v>
      </c>
      <c r="J140" s="132" t="str">
        <v>JIS D 9313-6:2026 4.8.1</v>
      </c>
      <c r="K140" s="132" t="str">
        <v>片側での手数料</v>
      </c>
    </row>
    <row r="141" spans="2:11" s="87" customFormat="1" ht="26" customHeight="1" x14ac:dyDescent="0.2">
      <c r="B141" s="130">
        <v>137</v>
      </c>
      <c r="C141" s="132" t="str">
        <v>5.6 駆動装置</v>
      </c>
      <c r="D141" s="132" t="str">
        <v>5.6.5 ペダルの強度及び耐久性</v>
      </c>
      <c r="E141" s="132" t="str">
        <v>5.6.5.4 ペダルの疲労強度</v>
      </c>
      <c r="F141" s="132" t="str">
        <v>5.6.5 ペダルの強度及び耐久性 5.6.5.4 ペダルの疲労強度</v>
      </c>
      <c r="G141" s="132" t="str">
        <v>JIS D 9301 5.6.5 ペダルの強度及び耐久性 5.6.5.4 ペダルの疲労強度JIS D 9313-:2026 4.9</v>
      </c>
      <c r="H141" s="133">
        <v>33500</v>
      </c>
      <c r="I141" s="133">
        <v>36850</v>
      </c>
      <c r="J141" s="132" t="str">
        <v>JIS D 9313-:2026 4.9</v>
      </c>
      <c r="K141" s="132" t="str">
        <v>片側でも両側でも同料金</v>
      </c>
    </row>
    <row r="142" spans="2:11" s="87" customFormat="1" ht="26" customHeight="1" x14ac:dyDescent="0.2">
      <c r="B142" s="130">
        <v>138</v>
      </c>
      <c r="C142" s="132" t="str">
        <v>5.6 駆動装置</v>
      </c>
      <c r="D142" s="132" t="str">
        <v>5.6.6 チェーン又は歯付きベルトの強度</v>
      </c>
      <c r="E142" s="132" t="str">
        <v>a) チェーン　引張強さ</v>
      </c>
      <c r="F142" s="132" t="str">
        <v>5.6.6 チェーン又は歯付きベルトの強度 a) チェーン　引張強さ</v>
      </c>
      <c r="G142" s="132" t="str">
        <v>JIS D 9301 5.6.6 チェーン又は歯付きベルトの強度 a) チェーン　引張強さJIS D 9417:2004 4.1</v>
      </c>
      <c r="H142" s="133">
        <v>13000</v>
      </c>
      <c r="I142" s="133">
        <v>14300.000000000002</v>
      </c>
      <c r="J142" s="132" t="str">
        <v>JIS D 9417:2004 4.1</v>
      </c>
      <c r="K142" s="132">
        <v>0</v>
      </c>
    </row>
    <row r="143" spans="2:11" s="87" customFormat="1" ht="26" customHeight="1" x14ac:dyDescent="0.2">
      <c r="B143" s="130">
        <v>139</v>
      </c>
      <c r="C143" s="132" t="str">
        <v>5.6 駆動装置</v>
      </c>
      <c r="D143" s="132" t="str">
        <v>5.6.6 チェーン又は歯付きベルトの強度</v>
      </c>
      <c r="E143" s="132" t="str">
        <v>a) チェーン　ピン抜け強さ</v>
      </c>
      <c r="F143" s="132" t="str">
        <v>5.6.6 チェーン又は歯付きベルトの強度 a) チェーン　ピン抜け強さ</v>
      </c>
      <c r="G143" s="132" t="str">
        <v>JIS D 9301 5.6.6 チェーン又は歯付きベルトの強度 a) チェーン　ピン抜け強さJIS D 9417:2004 4.2</v>
      </c>
      <c r="H143" s="133">
        <v>13000</v>
      </c>
      <c r="I143" s="133">
        <v>14300.000000000002</v>
      </c>
      <c r="J143" s="132" t="str">
        <v>JIS D 9417:2004 4.2</v>
      </c>
      <c r="K143" s="132">
        <v>0</v>
      </c>
    </row>
    <row r="144" spans="2:11" s="87" customFormat="1" ht="26" customHeight="1" x14ac:dyDescent="0.2">
      <c r="B144" s="130">
        <v>140</v>
      </c>
      <c r="C144" s="132" t="str">
        <v>5.6 駆動装置</v>
      </c>
      <c r="D144" s="132" t="str">
        <v>5.6.6 チェーン又は歯付きベルトの強度</v>
      </c>
      <c r="E144" s="132" t="str">
        <v>a) チェーン　硬さ（HV、HRA）</v>
      </c>
      <c r="F144" s="132" t="str">
        <v>5.6.6 チェーン又は歯付きベルトの強度 a) チェーン　硬さ（HV、HRA）</v>
      </c>
      <c r="G144" s="132" t="str">
        <v>JIS D 9301 5.6.6 チェーン又は歯付きベルトの強度 a) チェーン　硬さ（HV、HRA）JIS D 9417:2004 4.3</v>
      </c>
      <c r="H144" s="133" t="str">
        <v>対応不可</v>
      </c>
      <c r="I144" s="133" t="str">
        <v>対応不可</v>
      </c>
      <c r="J144" s="132" t="str">
        <v>JIS D 9417:2004 4.3</v>
      </c>
      <c r="K144" s="132">
        <v>0</v>
      </c>
    </row>
    <row r="145" spans="2:11" s="87" customFormat="1" ht="26" customHeight="1" x14ac:dyDescent="0.2">
      <c r="B145" s="130">
        <v>141</v>
      </c>
      <c r="C145" s="132" t="str">
        <v>5.6 駆動装置</v>
      </c>
      <c r="D145" s="132" t="str">
        <v>5.6.6 チェーン又は歯付きベルトの強度</v>
      </c>
      <c r="E145" s="132" t="str">
        <v>b) 歯付きベルト 1) 引張強度</v>
      </c>
      <c r="F145" s="132" t="str">
        <v>5.6.6 チェーン又は歯付きベルトの強度 b) 歯付きベルト 1) 引張強度</v>
      </c>
      <c r="G145" s="132" t="str">
        <v>JIS D 9301 5.6.6 チェーン又は歯付きベルトの強度 b) 歯付きベルト 1) 引張強度JIS D 9313-6:2026 4.10.1 a)</v>
      </c>
      <c r="H145" s="133">
        <v>13000</v>
      </c>
      <c r="I145" s="133">
        <v>14300.000000000002</v>
      </c>
      <c r="J145" s="132" t="str">
        <v>JIS D 9313-6:2026 4.10.1 a)</v>
      </c>
      <c r="K145" s="132" t="str">
        <v>プーリー持ち込みが必要</v>
      </c>
    </row>
    <row r="146" spans="2:11" s="87" customFormat="1" ht="26" customHeight="1" x14ac:dyDescent="0.2">
      <c r="B146" s="130">
        <v>142</v>
      </c>
      <c r="C146" s="132" t="str">
        <v>5.6 駆動装置</v>
      </c>
      <c r="D146" s="132" t="str">
        <v>5.6.6 チェーン又は歯付きベルトの強度</v>
      </c>
      <c r="E146" s="132" t="str">
        <v>b) 歯付きベルト 2) 耐油性</v>
      </c>
      <c r="F146" s="132" t="str">
        <v>5.6.6 チェーン又は歯付きベルトの強度 b) 歯付きベルト 2) 耐油性</v>
      </c>
      <c r="G146" s="132" t="str">
        <v>JIS D 9301 5.6.6 チェーン又は歯付きベルトの強度 b) 歯付きベルト 2) 耐油性JIS D 9313-6:2026 4.10.1 b)</v>
      </c>
      <c r="H146" s="133" t="str">
        <v>対応不可</v>
      </c>
      <c r="I146" s="133" t="str">
        <v>対応不可</v>
      </c>
      <c r="J146" s="132" t="str">
        <v>JIS D 9313-6:2026 4.10.1 b)</v>
      </c>
      <c r="K146" s="132">
        <v>0</v>
      </c>
    </row>
    <row r="147" spans="2:11" s="87" customFormat="1" ht="26" customHeight="1" x14ac:dyDescent="0.2">
      <c r="B147" s="130">
        <v>143</v>
      </c>
      <c r="C147" s="132" t="str">
        <v>5.6 駆動装置</v>
      </c>
      <c r="D147" s="132" t="str">
        <v>5.6.6 チェーン又は歯付きベルトの強度</v>
      </c>
      <c r="E147" s="132" t="str">
        <v>b) 歯付きベルト 3) 耐水性</v>
      </c>
      <c r="F147" s="132" t="str">
        <v>5.6.6 チェーン又は歯付きベルトの強度 b) 歯付きベルト 3) 耐水性</v>
      </c>
      <c r="G147" s="132" t="str">
        <v>JIS D 9301 5.6.6 チェーン又は歯付きベルトの強度 b) 歯付きベルト 3) 耐水性JIS D 9313-6:2026 4.10.1 c)</v>
      </c>
      <c r="H147" s="133">
        <v>14000</v>
      </c>
      <c r="I147" s="133">
        <v>15400.000000000002</v>
      </c>
      <c r="J147" s="132" t="str">
        <v>JIS D 9313-6:2026 4.10.1 c)</v>
      </c>
      <c r="K147" s="132" t="str">
        <v>プーリー持ち込みが必要</v>
      </c>
    </row>
    <row r="148" spans="2:11" s="87" customFormat="1" ht="26" customHeight="1" x14ac:dyDescent="0.2">
      <c r="B148" s="130">
        <v>144</v>
      </c>
      <c r="C148" s="132" t="str">
        <v>5.6 駆動装置</v>
      </c>
      <c r="D148" s="132" t="str">
        <v>5.6.6 チェーン又は歯付きベルトの強度</v>
      </c>
      <c r="E148" s="132" t="str">
        <v>b) 歯付きベルト 4) 耐温度性</v>
      </c>
      <c r="F148" s="132" t="str">
        <v>5.6.6 チェーン又は歯付きベルトの強度 b) 歯付きベルト 4) 耐温度性</v>
      </c>
      <c r="G148" s="132" t="str">
        <v>JIS D 9301 5.6.6 チェーン又は歯付きベルトの強度 b) 歯付きベルト 4) 耐温度性JIS D 9313-6:2026 4.10.2</v>
      </c>
      <c r="H148" s="133">
        <v>10000</v>
      </c>
      <c r="I148" s="133">
        <v>11000</v>
      </c>
      <c r="J148" s="132" t="str">
        <v>JIS D 9313-6:2026 4.10.2</v>
      </c>
      <c r="K148" s="132">
        <v>0</v>
      </c>
    </row>
    <row r="149" spans="2:11" s="87" customFormat="1" ht="26" customHeight="1" x14ac:dyDescent="0.2">
      <c r="B149" s="130">
        <v>145</v>
      </c>
      <c r="C149" s="132" t="str">
        <v>5.6 駆動装置</v>
      </c>
      <c r="D149" s="132" t="str">
        <v>5.6.6 チェーン又は歯付きベルトの強度</v>
      </c>
      <c r="E149" s="132" t="str">
        <v>b) 歯付きベルト 5) 連続駆動耐久性</v>
      </c>
      <c r="F149" s="132" t="str">
        <v>5.6.6 チェーン又は歯付きベルトの強度 b) 歯付きベルト 5) 連続駆動耐久性</v>
      </c>
      <c r="G149" s="132" t="str">
        <v>JIS D 9301 5.6.6 チェーン又は歯付きベルトの強度 b) 歯付きベルト 5) 連続駆動耐久性JIS D 9313-6:2026 4.10.3</v>
      </c>
      <c r="H149" s="133">
        <v>150000</v>
      </c>
      <c r="I149" s="133">
        <v>165000</v>
      </c>
      <c r="J149" s="132" t="str">
        <v>JIS D 9313-6:2026 4.10.3</v>
      </c>
      <c r="K149" s="132" t="str">
        <v>プーリー持ち込みが必要</v>
      </c>
    </row>
    <row r="150" spans="2:11" s="87" customFormat="1" ht="26" customHeight="1" x14ac:dyDescent="0.2">
      <c r="B150" s="130">
        <v>146</v>
      </c>
      <c r="C150" s="132" t="str">
        <v>5.7 座席装置</v>
      </c>
      <c r="D150" s="132" t="str">
        <v>5.7.1 サドルの寸法</v>
      </c>
      <c r="E150" s="132">
        <v>0</v>
      </c>
      <c r="F150" s="132" t="str">
        <v xml:space="preserve">5.7.1 サドルの寸法 </v>
      </c>
      <c r="G150" s="132" t="str">
        <v>JIS D 9301 5.7.1 サドルの寸法 0</v>
      </c>
      <c r="H150" s="133">
        <v>2000</v>
      </c>
      <c r="I150" s="133">
        <v>2200</v>
      </c>
      <c r="J150" s="132">
        <v>0</v>
      </c>
      <c r="K150" s="132">
        <v>0</v>
      </c>
    </row>
    <row r="151" spans="2:11" s="87" customFormat="1" ht="26" customHeight="1" x14ac:dyDescent="0.2">
      <c r="B151" s="130">
        <v>147</v>
      </c>
      <c r="C151" s="132" t="str">
        <v>5.7 座席装置</v>
      </c>
      <c r="D151" s="132" t="str">
        <v>5.7.2 シートポストのはめ合わせ限界標識</v>
      </c>
      <c r="E151" s="132">
        <v>0</v>
      </c>
      <c r="F151" s="132" t="str">
        <v xml:space="preserve">5.7.2 シートポストのはめ合わせ限界標識 </v>
      </c>
      <c r="G151" s="132" t="str">
        <v>JIS D 9301 5.7.2 シートポストのはめ合わせ限界標識 0</v>
      </c>
      <c r="H151" s="133">
        <v>1500</v>
      </c>
      <c r="I151" s="133">
        <v>1650.0000000000002</v>
      </c>
      <c r="J151" s="132">
        <v>0</v>
      </c>
      <c r="K151" s="132">
        <v>0</v>
      </c>
    </row>
    <row r="152" spans="2:11" s="87" customFormat="1" ht="26" customHeight="1" x14ac:dyDescent="0.2">
      <c r="B152" s="130">
        <v>148</v>
      </c>
      <c r="C152" s="132" t="str">
        <v>5.7 座席装置</v>
      </c>
      <c r="D152" s="132" t="str">
        <v>5.7.3 サドル及びシートポストの強度及び耐久性</v>
      </c>
      <c r="E152" s="132" t="str">
        <v>5.7.3.1 サドルとシートポストとの固定強度</v>
      </c>
      <c r="F152" s="132" t="str">
        <v>5.7.3 サドル及びシートポストの強度及び耐久性 5.7.3.1 サドルとシートポストとの固定強度</v>
      </c>
      <c r="G152" s="132" t="str">
        <v>JIS D 9301 5.7.3 サドル及びシートポストの強度及び耐久性 5.7.3.1 サドルとシートポストとの固定強度JIS D 9313-7:2026 4.2</v>
      </c>
      <c r="H152" s="133">
        <v>9500</v>
      </c>
      <c r="I152" s="133">
        <v>10450</v>
      </c>
      <c r="J152" s="132" t="str">
        <v>JIS D 9313-7:2026 4.2</v>
      </c>
      <c r="K152" s="132" t="str">
        <v>下方及び側方両方での手数料</v>
      </c>
    </row>
    <row r="153" spans="2:11" s="87" customFormat="1" ht="26" customHeight="1" x14ac:dyDescent="0.2">
      <c r="B153" s="130">
        <v>149</v>
      </c>
      <c r="C153" s="132" t="str">
        <v>5.7 座席装置</v>
      </c>
      <c r="D153" s="132" t="str">
        <v>5.7.3 サドル及びシートポストの強度及び耐久性</v>
      </c>
      <c r="E153" s="132" t="str">
        <v>5.7.3.2.1 サドルの静的強度</v>
      </c>
      <c r="F153" s="132" t="str">
        <v>5.7.3 サドル及びシートポストの強度及び耐久性 5.7.3.2.1 サドルの静的強度</v>
      </c>
      <c r="G153" s="132" t="str">
        <v>JIS D 9301 5.7.3 サドル及びシートポストの強度及び耐久性 5.7.3.2.1 サドルの静的強度JIS D 9313-7:2026 4.3.1</v>
      </c>
      <c r="H153" s="133">
        <v>9500</v>
      </c>
      <c r="I153" s="133">
        <v>10450</v>
      </c>
      <c r="J153" s="132" t="str">
        <v>JIS D 9313-7:2026 4.3.1</v>
      </c>
      <c r="K153" s="132" t="str">
        <v>前端部及び後端部両方での手数料</v>
      </c>
    </row>
    <row r="154" spans="2:11" s="87" customFormat="1" ht="26" customHeight="1" x14ac:dyDescent="0.2">
      <c r="B154" s="130">
        <v>150</v>
      </c>
      <c r="C154" s="132" t="str">
        <v>5.7 座席装置</v>
      </c>
      <c r="D154" s="132" t="str">
        <v>5.7.3 サドル及びシートポストの強度及び耐久性</v>
      </c>
      <c r="E154" s="132" t="str">
        <v>5.7.3.2.2 繊維強化樹脂製サドルレールの静的強度</v>
      </c>
      <c r="F154" s="132" t="str">
        <v>5.7.3 サドル及びシートポストの強度及び耐久性 5.7.3.2.2 繊維強化樹脂製サドルレールの静的強度</v>
      </c>
      <c r="G154" s="132" t="str">
        <v>JIS D 9301 5.7.3 サドル及びシートポストの強度及び耐久性 5.7.3.2.2 繊維強化樹脂製サドルレールの静的強度JIS D 9313-7:2026 4.3.2</v>
      </c>
      <c r="H154" s="133">
        <v>9500</v>
      </c>
      <c r="I154" s="133">
        <v>10450</v>
      </c>
      <c r="J154" s="132" t="str">
        <v>JIS D 9313-7:2026 4.3.2</v>
      </c>
      <c r="K154" s="132">
        <v>0</v>
      </c>
    </row>
    <row r="155" spans="2:11" s="87" customFormat="1" ht="26" customHeight="1" x14ac:dyDescent="0.2">
      <c r="B155" s="130">
        <v>151</v>
      </c>
      <c r="C155" s="132" t="str">
        <v>5.7 座席装置</v>
      </c>
      <c r="D155" s="132" t="str">
        <v>5.7.3 サドル及びシートポストの強度及び耐久性</v>
      </c>
      <c r="E155" s="132" t="str">
        <v>5.7.3.3 サドル及びシートポストの疲労強度</v>
      </c>
      <c r="F155" s="132" t="str">
        <v>5.7.3 サドル及びシートポストの強度及び耐久性 5.7.3.3 サドル及びシートポストの疲労強度</v>
      </c>
      <c r="G155" s="132" t="str">
        <v>JIS D 9301 5.7.3 サドル及びシートポストの強度及び耐久性 5.7.3.3 サドル及びシートポストの疲労強度JIS D 9313-7:2026 4.4</v>
      </c>
      <c r="H155" s="133">
        <v>47000</v>
      </c>
      <c r="I155" s="133">
        <v>51700.000000000007</v>
      </c>
      <c r="J155" s="132" t="str">
        <v>JIS D 9313-7:2026 4.4</v>
      </c>
      <c r="K155" s="132">
        <v>0</v>
      </c>
    </row>
    <row r="156" spans="2:11" s="87" customFormat="1" ht="26" customHeight="1" x14ac:dyDescent="0.2">
      <c r="B156" s="130">
        <v>152</v>
      </c>
      <c r="C156" s="132" t="str">
        <v>5.7 座席装置</v>
      </c>
      <c r="D156" s="132" t="str">
        <v>5.7.3 サドル及びシートポストの強度及び耐久性</v>
      </c>
      <c r="E156" s="132" t="str">
        <v>5.7.3.4.2 シートポストの疲労強度 第1段階</v>
      </c>
      <c r="F156" s="132" t="str">
        <v>5.7.3 サドル及びシートポストの強度及び耐久性 5.7.3.4.2 シートポストの疲労強度 第1段階</v>
      </c>
      <c r="G156" s="132" t="str">
        <v>JIS D 9301 5.7.3 サドル及びシートポストの強度及び耐久性 5.7.3.4.2 シートポストの疲労強度 第1段階JIS D 9313-7:2026 4.5.2</v>
      </c>
      <c r="H156" s="133">
        <v>35500</v>
      </c>
      <c r="I156" s="133">
        <v>39050</v>
      </c>
      <c r="J156" s="132" t="str">
        <v>JIS D 9313-7:2026 4.5.2</v>
      </c>
      <c r="K156" s="132">
        <v>0</v>
      </c>
    </row>
    <row r="157" spans="2:11" s="87" customFormat="1" ht="26" customHeight="1" x14ac:dyDescent="0.2">
      <c r="B157" s="130">
        <v>153</v>
      </c>
      <c r="C157" s="132" t="str">
        <v>5.7 座席装置</v>
      </c>
      <c r="D157" s="132" t="str">
        <v>5.7.3 サドル及びシートポストの強度及び耐久性</v>
      </c>
      <c r="E157" s="132" t="str">
        <v>5.7.3.4.2 シートポストの疲労強度 第1段階（繊維強化樹脂製シートポスト）</v>
      </c>
      <c r="F157" s="132" t="str">
        <v>5.7.3 サドル及びシートポストの強度及び耐久性 5.7.3.4.2 シートポストの疲労強度 第1段階（繊維強化樹脂製シートポスト）</v>
      </c>
      <c r="G157" s="132" t="str">
        <v>JIS D 9301 5.7.3 サドル及びシートポストの強度及び耐久性 5.7.3.4.2 シートポストの疲労強度 第1段階（繊維強化樹脂製シートポスト）JIS D 9313-7:2026 4.5.2</v>
      </c>
      <c r="H157" s="133">
        <v>38500</v>
      </c>
      <c r="I157" s="133">
        <v>42350</v>
      </c>
      <c r="J157" s="132" t="str">
        <v>JIS D 9313-7:2026 4.5.2</v>
      </c>
      <c r="K157" s="132">
        <v>0</v>
      </c>
    </row>
    <row r="158" spans="2:11" s="87" customFormat="1" ht="26" customHeight="1" x14ac:dyDescent="0.2">
      <c r="B158" s="130">
        <v>154</v>
      </c>
      <c r="C158" s="132" t="str">
        <v>5.7 座席装置</v>
      </c>
      <c r="D158" s="132" t="str">
        <v>5.7.3 サドル及びシートポストの強度及び耐久性</v>
      </c>
      <c r="E158" s="132" t="str">
        <v>5.7.3.4.3  第2段階（曲げ試験）</v>
      </c>
      <c r="F158" s="132" t="str">
        <v>5.7.3 サドル及びシートポストの強度及び耐久性 5.7.3.4.3  第2段階（曲げ試験）</v>
      </c>
      <c r="G158" s="132" t="str">
        <v>JIS D 9301 5.7.3 サドル及びシートポストの強度及び耐久性 5.7.3.4.3  第2段階（曲げ試験）JIS D 9313-7:2026 4.5.3</v>
      </c>
      <c r="H158" s="133">
        <v>13000</v>
      </c>
      <c r="I158" s="133">
        <v>14300.000000000002</v>
      </c>
      <c r="J158" s="132" t="str">
        <v>JIS D 9313-7:2026 4.5.3</v>
      </c>
      <c r="K158" s="132">
        <v>0</v>
      </c>
    </row>
    <row r="159" spans="2:11" s="87" customFormat="1" ht="26" customHeight="1" x14ac:dyDescent="0.2">
      <c r="B159" s="130">
        <v>155</v>
      </c>
      <c r="C159" s="132" t="str">
        <v>5.7 座席装置</v>
      </c>
      <c r="D159" s="132" t="str">
        <v>5.7.3 サドル及びシートポストの強度及び耐久性</v>
      </c>
      <c r="E159" s="132" t="str">
        <v>5.7.3.4.3  サスペンションシートポストの静荷重試験</v>
      </c>
      <c r="F159" s="132" t="str">
        <v>5.7.3 サドル及びシートポストの強度及び耐久性 5.7.3.4.3  サスペンションシートポストの静荷重試験</v>
      </c>
      <c r="G159" s="132" t="str">
        <v>JIS D 9301 5.7.3 サドル及びシートポストの強度及び耐久性 5.7.3.4.3  サスペンションシートポストの静荷重試験JIS D 9313-7:2026 4.5.4</v>
      </c>
      <c r="H159" s="133">
        <v>13000</v>
      </c>
      <c r="I159" s="133">
        <v>14300.000000000002</v>
      </c>
      <c r="J159" s="132" t="str">
        <v>JIS D 9313-7:2026 4.5.4</v>
      </c>
      <c r="K159" s="132">
        <v>0</v>
      </c>
    </row>
    <row r="160" spans="2:11" s="87" customFormat="1" ht="26" customHeight="1" x14ac:dyDescent="0.2">
      <c r="B160" s="130">
        <v>156</v>
      </c>
      <c r="C160" s="132" t="str">
        <v>5.8 保護装置</v>
      </c>
      <c r="D160" s="132" t="str">
        <v>5.8.1 チェーン又は歯付きベルトの保護装置</v>
      </c>
      <c r="E160" s="132" t="str">
        <v>5.8.1.1 一般</v>
      </c>
      <c r="F160" s="132" t="str">
        <v>5.8.1 チェーン又は歯付きベルトの保護装置 5.8.1.1 一般</v>
      </c>
      <c r="G160" s="132" t="str">
        <v>JIS D 9301 5.8.1 チェーン又は歯付きベルトの保護装置 5.8.1.1 一般0</v>
      </c>
      <c r="H160" s="133">
        <v>2500</v>
      </c>
      <c r="I160" s="133">
        <v>2750</v>
      </c>
      <c r="J160" s="132">
        <v>0</v>
      </c>
      <c r="K160" s="132">
        <v>0</v>
      </c>
    </row>
    <row r="161" spans="2:11" s="87" customFormat="1" ht="26" customHeight="1" x14ac:dyDescent="0.2">
      <c r="B161" s="130">
        <v>157</v>
      </c>
      <c r="C161" s="132" t="str">
        <v>5.8 保護装置</v>
      </c>
      <c r="D161" s="132" t="str">
        <v>5.8.2 回転中の車輪の保護</v>
      </c>
      <c r="E161" s="132" t="str">
        <v>a) ワイヤ切断時への対処</v>
      </c>
      <c r="F161" s="132" t="str">
        <v>5.8.2 回転中の車輪の保護 a) ワイヤ切断時への対処</v>
      </c>
      <c r="G161" s="132" t="str">
        <v>JIS D 9301 5.8.2 回転中の車輪の保護 a) ワイヤ切断時への対処0</v>
      </c>
      <c r="H161" s="133">
        <v>1500</v>
      </c>
      <c r="I161" s="133">
        <v>1650.0000000000002</v>
      </c>
      <c r="J161" s="132">
        <v>0</v>
      </c>
      <c r="K161" s="132">
        <v>0</v>
      </c>
    </row>
    <row r="162" spans="2:11" s="87" customFormat="1" ht="26" customHeight="1" x14ac:dyDescent="0.2">
      <c r="B162" s="130">
        <v>158</v>
      </c>
      <c r="C162" s="132" t="str">
        <v>5.8 保護装置</v>
      </c>
      <c r="D162" s="132" t="str">
        <v>5.8.2 回転中の車輪の保護</v>
      </c>
      <c r="E162" s="132" t="str">
        <v>b) スポークプロテクタの装備</v>
      </c>
      <c r="F162" s="132" t="str">
        <v>5.8.2 回転中の車輪の保護 b) スポークプロテクタの装備</v>
      </c>
      <c r="G162" s="132" t="str">
        <v>JIS D 9301 5.8.2 回転中の車輪の保護 b) スポークプロテクタの装備0</v>
      </c>
      <c r="H162" s="133">
        <v>1500</v>
      </c>
      <c r="I162" s="133">
        <v>1650.0000000000002</v>
      </c>
      <c r="J162" s="132">
        <v>0</v>
      </c>
      <c r="K162" s="132">
        <v>0</v>
      </c>
    </row>
    <row r="163" spans="2:11" s="87" customFormat="1" ht="26" customHeight="1" x14ac:dyDescent="0.2">
      <c r="B163" s="130">
        <v>159</v>
      </c>
      <c r="C163" s="132" t="str">
        <v>5.8 保護装置</v>
      </c>
      <c r="D163" s="132" t="str">
        <v>5.8.3 前泥よけ</v>
      </c>
      <c r="E163" s="132" t="str">
        <v>接線方向の試験</v>
      </c>
      <c r="F163" s="132" t="str">
        <v>5.8.3 前泥よけ 接線方向の試験</v>
      </c>
      <c r="G163" s="132" t="str">
        <v>JIS D 9301 5.8.3 前泥よけ 接線方向の試験JIS D 9313-1:2026 4.6.1.1</v>
      </c>
      <c r="H163" s="133">
        <v>7000</v>
      </c>
      <c r="I163" s="133">
        <v>7700.0000000000009</v>
      </c>
      <c r="J163" s="132" t="str">
        <v>JIS D 9313-1:2026 4.6.1.1</v>
      </c>
      <c r="K163" s="132">
        <v>0</v>
      </c>
    </row>
    <row r="164" spans="2:11" s="87" customFormat="1" ht="26" customHeight="1" x14ac:dyDescent="0.2">
      <c r="B164" s="130">
        <v>160</v>
      </c>
      <c r="C164" s="132" t="str">
        <v>5.8 保護装置</v>
      </c>
      <c r="D164" s="132" t="str">
        <v>5.8.3 前泥よけ</v>
      </c>
      <c r="E164" s="132" t="str">
        <v>前泥よけステーの衝撃試験</v>
      </c>
      <c r="F164" s="132" t="str">
        <v>5.8.3 前泥よけ 前泥よけステーの衝撃試験</v>
      </c>
      <c r="G164" s="132" t="str">
        <v>JIS D 9301 5.8.3 前泥よけ 前泥よけステーの衝撃試験JIS D 9313-1:2026 4.6.1.2</v>
      </c>
      <c r="H164" s="133">
        <v>10000</v>
      </c>
      <c r="I164" s="133">
        <v>11000</v>
      </c>
      <c r="J164" s="132" t="str">
        <v>JIS D 9313-1:2026 4.6.1.2</v>
      </c>
      <c r="K164" s="132">
        <v>0</v>
      </c>
    </row>
    <row r="165" spans="2:11" s="87" customFormat="1" ht="26" customHeight="1" x14ac:dyDescent="0.2">
      <c r="B165" s="130">
        <v>161</v>
      </c>
      <c r="C165" s="132" t="str">
        <v>5.8 保護装置</v>
      </c>
      <c r="D165" s="132" t="str">
        <v>5.8.3 前泥よけ</v>
      </c>
      <c r="E165" s="132" t="str">
        <v>ステーなし前泥よけ及び車輪の回転妨害確認試験</v>
      </c>
      <c r="F165" s="132" t="str">
        <v>5.8.3 前泥よけ ステーなし前泥よけ及び車輪の回転妨害確認試験</v>
      </c>
      <c r="G165" s="132" t="str">
        <v>JIS D 9301 5.8.3 前泥よけ ステーなし前泥よけ及び車輪の回転妨害確認試験JIS D 9313-1:2026 4.6.2</v>
      </c>
      <c r="H165" s="133">
        <v>7000</v>
      </c>
      <c r="I165" s="133">
        <v>7700.0000000000009</v>
      </c>
      <c r="J165" s="132" t="str">
        <v>JIS D 9313-1:2026 4.6.2</v>
      </c>
      <c r="K165" s="132">
        <v>0</v>
      </c>
    </row>
    <row r="166" spans="2:11" s="87" customFormat="1" ht="26" customHeight="1" x14ac:dyDescent="0.2">
      <c r="B166" s="130">
        <v>162</v>
      </c>
      <c r="C166" s="132" t="str">
        <v>5.9 停立装置</v>
      </c>
      <c r="D166" s="132" t="str">
        <v>JIS D 9453</v>
      </c>
      <c r="E166" s="132" t="str">
        <v>操作、安定性</v>
      </c>
      <c r="F166" s="132" t="str">
        <v>JIS D 9453 操作、安定性</v>
      </c>
      <c r="G166" s="132" t="str">
        <v>JIS D 9301 JIS D 9453 操作、安定性JIS D 9453:2013</v>
      </c>
      <c r="H166" s="133">
        <v>1500</v>
      </c>
      <c r="I166" s="133">
        <v>1650.0000000000002</v>
      </c>
      <c r="J166" s="132" t="str">
        <v>JIS D 9453:2013</v>
      </c>
      <c r="K166" s="132">
        <v>0</v>
      </c>
    </row>
    <row r="167" spans="2:11" s="87" customFormat="1" ht="26" customHeight="1" x14ac:dyDescent="0.2">
      <c r="B167" s="130">
        <v>163</v>
      </c>
      <c r="C167" s="132" t="str">
        <v>5.9 停立装置</v>
      </c>
      <c r="D167" s="132" t="str">
        <v>JIS D 9453</v>
      </c>
      <c r="E167" s="132" t="str">
        <v>繰返し疲労性</v>
      </c>
      <c r="F167" s="132" t="str">
        <v>JIS D 9453 繰返し疲労性</v>
      </c>
      <c r="G167" s="132" t="str">
        <v>JIS D 9301 JIS D 9453 繰返し疲労性JIS D 9453:2013</v>
      </c>
      <c r="H167" s="133" t="str">
        <v>対応不可</v>
      </c>
      <c r="I167" s="133" t="str">
        <v>対応不可</v>
      </c>
      <c r="J167" s="132" t="str">
        <v>JIS D 9453:2013</v>
      </c>
      <c r="K167" s="132">
        <v>0</v>
      </c>
    </row>
    <row r="168" spans="2:11" s="87" customFormat="1" ht="26" customHeight="1" x14ac:dyDescent="0.2">
      <c r="B168" s="130">
        <v>164</v>
      </c>
      <c r="C168" s="132" t="str">
        <v>5.9 停立装置</v>
      </c>
      <c r="D168" s="132" t="str">
        <v>JIS D 9453</v>
      </c>
      <c r="E168" s="132" t="str">
        <v>両立スタンドの静的強度</v>
      </c>
      <c r="F168" s="132" t="str">
        <v>JIS D 9453 両立スタンドの静的強度</v>
      </c>
      <c r="G168" s="132" t="str">
        <v>JIS D 9301 JIS D 9453 両立スタンドの静的強度JIS D 9453:2013</v>
      </c>
      <c r="H168" s="133">
        <v>19500</v>
      </c>
      <c r="I168" s="133">
        <v>21450</v>
      </c>
      <c r="J168" s="132" t="str">
        <v>JIS D 9453:2013</v>
      </c>
      <c r="K168" s="132">
        <v>0</v>
      </c>
    </row>
    <row r="169" spans="2:11" s="87" customFormat="1" ht="26" customHeight="1" x14ac:dyDescent="0.2">
      <c r="B169" s="130">
        <v>165</v>
      </c>
      <c r="C169" s="132" t="str">
        <v>5.9 停立装置</v>
      </c>
      <c r="D169" s="132" t="str">
        <v>JIS D 9453</v>
      </c>
      <c r="E169" s="132" t="str">
        <v>1本スタンドの静的強度</v>
      </c>
      <c r="F169" s="132" t="str">
        <v>JIS D 9453 1本スタンドの静的強度</v>
      </c>
      <c r="G169" s="132" t="str">
        <v>JIS D 9301 JIS D 9453 1本スタンドの静的強度JIS D 9453:2013</v>
      </c>
      <c r="H169" s="133">
        <v>19500</v>
      </c>
      <c r="I169" s="133">
        <v>21450</v>
      </c>
      <c r="J169" s="132" t="str">
        <v>JIS D 9453:2013</v>
      </c>
      <c r="K169" s="132">
        <v>0</v>
      </c>
    </row>
    <row r="170" spans="2:11" s="87" customFormat="1" ht="26" customHeight="1" x14ac:dyDescent="0.2">
      <c r="B170" s="130">
        <v>166</v>
      </c>
      <c r="C170" s="132" t="str">
        <v>5.10 積載装置</v>
      </c>
      <c r="D170" s="132" t="str">
        <v>5.10.1 リアキャリヤ（ラゲッジキャリア）
JIS D 9453</v>
      </c>
      <c r="E170" s="132" t="str">
        <v>耐温度性　耐高温性</v>
      </c>
      <c r="F170" s="132" t="str">
        <v>5.10.1 リアキャリヤ（ラゲッジキャリア）
JIS D 9453 耐温度性　耐高温性</v>
      </c>
      <c r="G170" s="132" t="str">
        <v>JIS D 9301 5.10.1 リアキャリヤ（ラゲッジキャリア）
JIS D 9453 耐温度性　耐高温性JIS D 9453:2013/ISO 11243:2023</v>
      </c>
      <c r="H170" s="133">
        <v>8000</v>
      </c>
      <c r="I170" s="133">
        <v>8800</v>
      </c>
      <c r="J170" s="132" t="str">
        <v>JIS D 9453:2013/ISO 11243:2023</v>
      </c>
      <c r="K170" s="132">
        <v>0</v>
      </c>
    </row>
    <row r="171" spans="2:11" s="87" customFormat="1" ht="26" customHeight="1" x14ac:dyDescent="0.2">
      <c r="B171" s="130">
        <v>167</v>
      </c>
      <c r="C171" s="132" t="str">
        <v>5.10 積載装置</v>
      </c>
      <c r="D171" s="132" t="str">
        <v>5.10.1 リアキャリヤ（ラゲッジキャリア）
JIS D 9453</v>
      </c>
      <c r="E171" s="132" t="str">
        <v>耐温度性　耐低温性</v>
      </c>
      <c r="F171" s="132" t="str">
        <v>5.10.1 リアキャリヤ（ラゲッジキャリア）
JIS D 9453 耐温度性　耐低温性</v>
      </c>
      <c r="G171" s="132" t="str">
        <v>JIS D 9301 5.10.1 リアキャリヤ（ラゲッジキャリア）
JIS D 9453 耐温度性　耐低温性JIS D 9453:2013/ISO 11243:2023</v>
      </c>
      <c r="H171" s="133">
        <v>8000</v>
      </c>
      <c r="I171" s="133">
        <v>8800</v>
      </c>
      <c r="J171" s="132" t="str">
        <v>JIS D 9453:2013/ISO 11243:2023</v>
      </c>
      <c r="K171" s="132">
        <v>0</v>
      </c>
    </row>
    <row r="172" spans="2:11" s="87" customFormat="1" ht="26" customHeight="1" x14ac:dyDescent="0.2">
      <c r="B172" s="130">
        <v>168</v>
      </c>
      <c r="C172" s="132" t="str">
        <v>5.10 積載装置</v>
      </c>
      <c r="D172" s="132" t="str">
        <v>5.10.1 リアキャリヤ（ラゲッジキャリア）
JIS D 9453</v>
      </c>
      <c r="E172" s="132" t="str">
        <v>耐温度性　低温耐衝撃性</v>
      </c>
      <c r="F172" s="132" t="str">
        <v>5.10.1 リアキャリヤ（ラゲッジキャリア）
JIS D 9453 耐温度性　低温耐衝撃性</v>
      </c>
      <c r="G172" s="132" t="str">
        <v>JIS D 9301 5.10.1 リアキャリヤ（ラゲッジキャリア）
JIS D 9453 耐温度性　低温耐衝撃性JIS D 9453:2013/ISO 11243:2023</v>
      </c>
      <c r="H172" s="133">
        <v>8500</v>
      </c>
      <c r="I172" s="133">
        <v>9350</v>
      </c>
      <c r="J172" s="132" t="str">
        <v>JIS D 9453:2013/ISO 11243:2023</v>
      </c>
      <c r="K172" s="132">
        <v>0</v>
      </c>
    </row>
    <row r="173" spans="2:11" s="87" customFormat="1" ht="26" customHeight="1" x14ac:dyDescent="0.2">
      <c r="B173" s="130">
        <v>169</v>
      </c>
      <c r="C173" s="132" t="str">
        <v>5.10 積載装置</v>
      </c>
      <c r="D173" s="132" t="str">
        <v>5.10.1 リアキャリヤ（ラゲッジキャリア）
JIS D 9453</v>
      </c>
      <c r="E173" s="132" t="str">
        <v>静的強度　垂直方向</v>
      </c>
      <c r="F173" s="132" t="str">
        <v>5.10.1 リアキャリヤ（ラゲッジキャリア）
JIS D 9453 静的強度　垂直方向</v>
      </c>
      <c r="G173" s="132" t="str">
        <v>JIS D 9301 5.10.1 リアキャリヤ（ラゲッジキャリア）
JIS D 9453 静的強度　垂直方向JIS D 9453:2013/ISO 11243:2023</v>
      </c>
      <c r="H173" s="133">
        <v>13000</v>
      </c>
      <c r="I173" s="133">
        <v>14300.000000000002</v>
      </c>
      <c r="J173" s="132" t="str">
        <v>JIS D 9453:2013/ISO 11243:2023</v>
      </c>
      <c r="K173" s="132">
        <v>0</v>
      </c>
    </row>
    <row r="174" spans="2:11" s="87" customFormat="1" ht="26" customHeight="1" x14ac:dyDescent="0.2">
      <c r="B174" s="130">
        <v>170</v>
      </c>
      <c r="C174" s="132" t="str">
        <v>5.10 積載装置</v>
      </c>
      <c r="D174" s="132" t="str">
        <v>5.10.1 リアキャリヤ（ラゲッジキャリア）
JIS D 9453</v>
      </c>
      <c r="E174" s="132" t="str">
        <v>静的強度　側方</v>
      </c>
      <c r="F174" s="132" t="str">
        <v>5.10.1 リアキャリヤ（ラゲッジキャリア）
JIS D 9453 静的強度　側方</v>
      </c>
      <c r="G174" s="132" t="str">
        <v>JIS D 9301 5.10.1 リアキャリヤ（ラゲッジキャリア）
JIS D 9453 静的強度　側方JIS D 9453:2013/ISO 11243:2023</v>
      </c>
      <c r="H174" s="133">
        <v>9500</v>
      </c>
      <c r="I174" s="133">
        <v>10450</v>
      </c>
      <c r="J174" s="132" t="str">
        <v>JIS D 9453:2013/ISO 11243:2023</v>
      </c>
      <c r="K174" s="132">
        <v>0</v>
      </c>
    </row>
    <row r="175" spans="2:11" s="87" customFormat="1" ht="26" customHeight="1" x14ac:dyDescent="0.2">
      <c r="B175" s="130">
        <v>171</v>
      </c>
      <c r="C175" s="132" t="str">
        <v>5.10 積載装置</v>
      </c>
      <c r="D175" s="132" t="str">
        <v>5.10.1 リアキャリヤ（ラゲッジキャリア）
JIS D 9453</v>
      </c>
      <c r="E175" s="132" t="str">
        <v>静的強度　前後方向（ISO 11243:2023）</v>
      </c>
      <c r="F175" s="132" t="str">
        <v>5.10.1 リアキャリヤ（ラゲッジキャリア）
JIS D 9453 静的強度　前後方向（ISO 11243:2023）</v>
      </c>
      <c r="G175" s="132" t="str">
        <v>JIS D 9301 5.10.1 リアキャリヤ（ラゲッジキャリア）
JIS D 9453 静的強度　前後方向（ISO 11243:2023）JIS D 9453:2013/ISO 11243:2023</v>
      </c>
      <c r="H175" s="133">
        <v>9500</v>
      </c>
      <c r="I175" s="133">
        <v>10450</v>
      </c>
      <c r="J175" s="132" t="str">
        <v>JIS D 9453:2013/ISO 11243:2023</v>
      </c>
      <c r="K175" s="132">
        <v>0</v>
      </c>
    </row>
    <row r="176" spans="2:11" s="87" customFormat="1" ht="26" customHeight="1" x14ac:dyDescent="0.2">
      <c r="B176" s="130">
        <v>172</v>
      </c>
      <c r="C176" s="132" t="str">
        <v>5.10 積載装置</v>
      </c>
      <c r="D176" s="132" t="str">
        <v>5.10.1 リアキャリヤ（ラゲッジキャリア）
JIS D 9453</v>
      </c>
      <c r="E176" s="132" t="str">
        <v>動的強度　垂直方向</v>
      </c>
      <c r="F176" s="132" t="str">
        <v>5.10.1 リアキャリヤ（ラゲッジキャリア）
JIS D 9453 動的強度　垂直方向</v>
      </c>
      <c r="G176" s="132" t="str">
        <v>JIS D 9301 5.10.1 リアキャリヤ（ラゲッジキャリア）
JIS D 9453 動的強度　垂直方向JIS D 9453:2013/ISO 11243:2023</v>
      </c>
      <c r="H176" s="133">
        <v>21000</v>
      </c>
      <c r="I176" s="133">
        <v>23100.000000000004</v>
      </c>
      <c r="J176" s="132" t="str">
        <v>JIS D 9453:2013/ISO 11243:2023</v>
      </c>
      <c r="K176" s="132">
        <v>0</v>
      </c>
    </row>
    <row r="177" spans="2:11" s="87" customFormat="1" ht="26" customHeight="1" x14ac:dyDescent="0.2">
      <c r="B177" s="130">
        <v>173</v>
      </c>
      <c r="C177" s="132" t="str">
        <v>5.10 積載装置</v>
      </c>
      <c r="D177" s="132" t="str">
        <v>5.10.1 リアキャリヤ（ラゲッジキャリア）
JIS D 9453</v>
      </c>
      <c r="E177" s="132" t="str">
        <v>動的強度　側方</v>
      </c>
      <c r="F177" s="132" t="str">
        <v>5.10.1 リアキャリヤ（ラゲッジキャリア）
JIS D 9453 動的強度　側方</v>
      </c>
      <c r="G177" s="132" t="str">
        <v>JIS D 9301 5.10.1 リアキャリヤ（ラゲッジキャリア）
JIS D 9453 動的強度　側方JIS D 9453:2013/ISO 11243:2023</v>
      </c>
      <c r="H177" s="133">
        <v>33500</v>
      </c>
      <c r="I177" s="133">
        <v>36850</v>
      </c>
      <c r="J177" s="132" t="str">
        <v>JIS D 9453:2013/ISO 11243:2023</v>
      </c>
      <c r="K177" s="132">
        <v>0</v>
      </c>
    </row>
    <row r="178" spans="2:11" s="87" customFormat="1" ht="26" customHeight="1" x14ac:dyDescent="0.2">
      <c r="B178" s="130">
        <v>174</v>
      </c>
      <c r="C178" s="132" t="str">
        <v>5.10 積載装置</v>
      </c>
      <c r="D178" s="132" t="str">
        <v>5.10.2 リアキャリヤ及びフレームの取付け強度</v>
      </c>
      <c r="E178" s="132" t="str">
        <v>側方</v>
      </c>
      <c r="F178" s="132" t="str">
        <v>5.10.2 リアキャリヤ及びフレームの取付け強度 側方</v>
      </c>
      <c r="G178" s="132" t="str">
        <v>JIS D 9301 5.10.2 リアキャリヤ及びフレームの取付け強度 側方JIS D 9313-1:2026 4.10</v>
      </c>
      <c r="H178" s="133">
        <v>9500</v>
      </c>
      <c r="I178" s="133">
        <v>10450</v>
      </c>
      <c r="J178" s="132" t="str">
        <v>JIS D 9313-1:2026 4.10</v>
      </c>
      <c r="K178" s="132">
        <v>0</v>
      </c>
    </row>
    <row r="179" spans="2:11" s="87" customFormat="1" ht="26" customHeight="1" x14ac:dyDescent="0.2">
      <c r="B179" s="130">
        <v>175</v>
      </c>
      <c r="C179" s="132" t="str">
        <v>5.11 照明装置及びリフレックスリフレクター</v>
      </c>
      <c r="D179" s="132" t="str">
        <v>5.11.1 照明装置</v>
      </c>
      <c r="E179" s="132" t="str">
        <v>a) 前照灯の性能</v>
      </c>
      <c r="F179" s="132" t="str">
        <v>5.11.1 照明装置 a) 前照灯の性能</v>
      </c>
      <c r="G179" s="132" t="str">
        <v>JIS D 9301 5.11.1 照明装置 a) 前照灯の性能0</v>
      </c>
      <c r="H179" s="133" t="str">
        <v>対応不可</v>
      </c>
      <c r="I179" s="133" t="str">
        <v>対応不可</v>
      </c>
      <c r="J179" s="132">
        <v>0</v>
      </c>
      <c r="K179" s="132">
        <v>0</v>
      </c>
    </row>
    <row r="180" spans="2:11" s="87" customFormat="1" ht="26" customHeight="1" x14ac:dyDescent="0.2">
      <c r="B180" s="130">
        <v>176</v>
      </c>
      <c r="C180" s="132" t="str">
        <v>5.11 照明装置及びリフレックスリフレクター</v>
      </c>
      <c r="D180" s="132" t="str">
        <v>5.11.1 照明装置</v>
      </c>
      <c r="E180" s="132" t="str">
        <v>b) 尾灯の性能</v>
      </c>
      <c r="F180" s="132" t="str">
        <v>5.11.1 照明装置 b) 尾灯の性能</v>
      </c>
      <c r="G180" s="132" t="str">
        <v>JIS D 9301 5.11.1 照明装置 b) 尾灯の性能0</v>
      </c>
      <c r="H180" s="133" t="str">
        <v>対応不可</v>
      </c>
      <c r="I180" s="133" t="str">
        <v>対応不可</v>
      </c>
      <c r="J180" s="132">
        <v>0</v>
      </c>
      <c r="K180" s="132">
        <v>0</v>
      </c>
    </row>
    <row r="181" spans="2:11" s="87" customFormat="1" ht="26" customHeight="1" x14ac:dyDescent="0.2">
      <c r="B181" s="130">
        <v>177</v>
      </c>
      <c r="C181" s="132" t="str">
        <v>5.11 照明装置及びリフレックスリフレクター</v>
      </c>
      <c r="D181" s="132" t="str">
        <v>5.11.1 照明装置</v>
      </c>
      <c r="E181" s="132" t="str">
        <v>c) 電気コードの接続部</v>
      </c>
      <c r="F181" s="132" t="str">
        <v>5.11.1 照明装置 c) 電気コードの接続部</v>
      </c>
      <c r="G181" s="132" t="str">
        <v>JIS D 9301 5.11.1 照明装置 c) 電気コードの接続部0</v>
      </c>
      <c r="H181" s="133">
        <v>2500</v>
      </c>
      <c r="I181" s="133">
        <v>2750</v>
      </c>
      <c r="J181" s="132">
        <v>0</v>
      </c>
      <c r="K181" s="132">
        <v>0</v>
      </c>
    </row>
    <row r="182" spans="2:11" s="87" customFormat="1" ht="26" customHeight="1" x14ac:dyDescent="0.2">
      <c r="B182" s="130">
        <v>178</v>
      </c>
      <c r="C182" s="132" t="str">
        <v>5.11 照明装置及びリフレックスリフレクター</v>
      </c>
      <c r="D182" s="132" t="str">
        <v>5.11.2 リフレックスリフレクター</v>
      </c>
      <c r="E182" s="132" t="str">
        <v>a) フロントリフレクター  1)有無、色</v>
      </c>
      <c r="F182" s="132" t="str">
        <v>5.11.2 リフレックスリフレクター a) フロントリフレクター  1)有無、色</v>
      </c>
      <c r="G182" s="132" t="str">
        <v>JIS D 9301 5.11.2 リフレックスリフレクター a) フロントリフレクター  1)有無、色0</v>
      </c>
      <c r="H182" s="133">
        <v>1500</v>
      </c>
      <c r="I182" s="133">
        <v>1650.0000000000002</v>
      </c>
      <c r="J182" s="132">
        <v>0</v>
      </c>
      <c r="K182" s="132">
        <v>0</v>
      </c>
    </row>
    <row r="183" spans="2:11" s="87" customFormat="1" ht="26" customHeight="1" x14ac:dyDescent="0.2">
      <c r="B183" s="130">
        <v>179</v>
      </c>
      <c r="C183" s="132" t="str">
        <v>5.11 照明装置及びリフレックスリフレクター</v>
      </c>
      <c r="D183" s="132" t="str">
        <v>5.11.2 リフレックスリフレクター</v>
      </c>
      <c r="E183" s="132" t="str">
        <v>a) フロントリフレクター  2)位置</v>
      </c>
      <c r="F183" s="132" t="str">
        <v>5.11.2 リフレックスリフレクター a) フロントリフレクター  2)位置</v>
      </c>
      <c r="G183" s="132" t="str">
        <v>JIS D 9301 5.11.2 リフレックスリフレクター a) フロントリフレクター  2)位置0</v>
      </c>
      <c r="H183" s="133">
        <v>1500</v>
      </c>
      <c r="I183" s="133">
        <v>1650.0000000000002</v>
      </c>
      <c r="J183" s="132">
        <v>0</v>
      </c>
      <c r="K183" s="132">
        <v>0</v>
      </c>
    </row>
    <row r="184" spans="2:11" s="87" customFormat="1" ht="26" customHeight="1" x14ac:dyDescent="0.2">
      <c r="B184" s="130">
        <v>180</v>
      </c>
      <c r="C184" s="132" t="str">
        <v>5.11 照明装置及びリフレックスリフレクター</v>
      </c>
      <c r="D184" s="132" t="str">
        <v>5.11.2 リフレックスリフレクター</v>
      </c>
      <c r="E184" s="132" t="str">
        <v>a) フロントリフレクター  3)反射体の装備</v>
      </c>
      <c r="F184" s="132" t="str">
        <v>5.11.2 リフレックスリフレクター a) フロントリフレクター  3)反射体の装備</v>
      </c>
      <c r="G184" s="132" t="str">
        <v>JIS D 9301 5.11.2 リフレックスリフレクター a) フロントリフレクター  3)反射体の装備0</v>
      </c>
      <c r="H184" s="133">
        <v>1500</v>
      </c>
      <c r="I184" s="133">
        <v>1650.0000000000002</v>
      </c>
      <c r="J184" s="132">
        <v>0</v>
      </c>
      <c r="K184" s="132">
        <v>0</v>
      </c>
    </row>
    <row r="185" spans="2:11" s="87" customFormat="1" ht="26" customHeight="1" x14ac:dyDescent="0.2">
      <c r="B185" s="130">
        <v>181</v>
      </c>
      <c r="C185" s="132" t="str">
        <v>5.11 照明装置及びリフレックスリフレクター</v>
      </c>
      <c r="D185" s="132" t="str">
        <v>5.11.2 リフレックスリフレクター</v>
      </c>
      <c r="E185" s="132" t="str">
        <v>b) リアリフレクター  1)有無、色</v>
      </c>
      <c r="F185" s="132" t="str">
        <v>5.11.2 リフレックスリフレクター b) リアリフレクター  1)有無、色</v>
      </c>
      <c r="G185" s="132" t="str">
        <v>JIS D 9301 5.11.2 リフレックスリフレクター b) リアリフレクター  1)有無、色0</v>
      </c>
      <c r="H185" s="133">
        <v>1500</v>
      </c>
      <c r="I185" s="133">
        <v>1650.0000000000002</v>
      </c>
      <c r="J185" s="132">
        <v>0</v>
      </c>
      <c r="K185" s="132">
        <v>0</v>
      </c>
    </row>
    <row r="186" spans="2:11" s="87" customFormat="1" ht="26" customHeight="1" x14ac:dyDescent="0.2">
      <c r="B186" s="130">
        <v>182</v>
      </c>
      <c r="C186" s="132" t="str">
        <v>5.11 照明装置及びリフレックスリフレクター</v>
      </c>
      <c r="D186" s="132" t="str">
        <v>5.11.2 リフレックスリフレクター</v>
      </c>
      <c r="E186" s="132" t="str">
        <v>b) リアリフレクター  2)位置</v>
      </c>
      <c r="F186" s="132" t="str">
        <v>5.11.2 リフレックスリフレクター b) リアリフレクター  2)位置</v>
      </c>
      <c r="G186" s="132" t="str">
        <v>JIS D 9301 5.11.2 リフレックスリフレクター b) リアリフレクター  2)位置0</v>
      </c>
      <c r="H186" s="133">
        <v>1500</v>
      </c>
      <c r="I186" s="133">
        <v>1650.0000000000002</v>
      </c>
      <c r="J186" s="132">
        <v>0</v>
      </c>
      <c r="K186" s="132">
        <v>0</v>
      </c>
    </row>
    <row r="187" spans="2:11" s="87" customFormat="1" ht="26" customHeight="1" x14ac:dyDescent="0.2">
      <c r="B187" s="130">
        <v>183</v>
      </c>
      <c r="C187" s="132" t="str">
        <v>5.11 照明装置及びリフレックスリフレクター</v>
      </c>
      <c r="D187" s="132" t="str">
        <v>5.11.2 リフレックスリフレクター</v>
      </c>
      <c r="E187" s="132" t="str">
        <v>b) リアリフレクター  3)光軸</v>
      </c>
      <c r="F187" s="132" t="str">
        <v>5.11.2 リフレックスリフレクター b) リアリフレクター  3)光軸</v>
      </c>
      <c r="G187" s="132" t="str">
        <v>JIS D 9301 5.11.2 リフレックスリフレクター b) リアリフレクター  3)光軸0</v>
      </c>
      <c r="H187" s="133">
        <v>4500</v>
      </c>
      <c r="I187" s="133">
        <v>4950</v>
      </c>
      <c r="J187" s="132">
        <v>0</v>
      </c>
      <c r="K187" s="132">
        <v>0</v>
      </c>
    </row>
    <row r="188" spans="2:11" s="87" customFormat="1" ht="26" customHeight="1" x14ac:dyDescent="0.2">
      <c r="B188" s="130">
        <v>184</v>
      </c>
      <c r="C188" s="132" t="str">
        <v>5.11 照明装置及びリフレックスリフレクター</v>
      </c>
      <c r="D188" s="132" t="str">
        <v>5.11.2 リフレックスリフレクター</v>
      </c>
      <c r="E188" s="132" t="str">
        <v>（サスペンション機構をもつ自転車）</v>
      </c>
      <c r="F188" s="132" t="str">
        <v>5.11.2 リフレックスリフレクター （サスペンション機構をもつ自転車）</v>
      </c>
      <c r="G188" s="132" t="str">
        <v>JIS D 9301 5.11.2 リフレックスリフレクター （サスペンション機構をもつ自転車）0</v>
      </c>
      <c r="H188" s="133">
        <v>7500</v>
      </c>
      <c r="I188" s="133">
        <v>8250</v>
      </c>
      <c r="J188" s="132">
        <v>0</v>
      </c>
      <c r="K188" s="132">
        <v>0</v>
      </c>
    </row>
    <row r="189" spans="2:11" s="87" customFormat="1" ht="26" customHeight="1" x14ac:dyDescent="0.2">
      <c r="B189" s="130">
        <v>185</v>
      </c>
      <c r="C189" s="132" t="str">
        <v>5.11 照明装置及びリフレックスリフレクター</v>
      </c>
      <c r="D189" s="132" t="str">
        <v>5.11.2 リフレックスリフレクター</v>
      </c>
      <c r="E189" s="132" t="str">
        <v>b) リアリフレクター  4)固定強度</v>
      </c>
      <c r="F189" s="132" t="str">
        <v>5.11.2 リフレックスリフレクター b) リアリフレクター  4)固定強度</v>
      </c>
      <c r="G189" s="132" t="str">
        <v>JIS D 9301 5.11.2 リフレックスリフレクター b) リアリフレクター  4)固定強度0</v>
      </c>
      <c r="H189" s="133">
        <v>4500</v>
      </c>
      <c r="I189" s="133">
        <v>4950</v>
      </c>
      <c r="J189" s="132">
        <v>0</v>
      </c>
      <c r="K189" s="132">
        <v>0</v>
      </c>
    </row>
    <row r="190" spans="2:11" s="87" customFormat="1" ht="26" customHeight="1" x14ac:dyDescent="0.2">
      <c r="B190" s="130">
        <v>186</v>
      </c>
      <c r="C190" s="132" t="str">
        <v>5.11 照明装置及びリフレックスリフレクター</v>
      </c>
      <c r="D190" s="132" t="str">
        <v>5.11.2 リフレックスリフレクター</v>
      </c>
      <c r="E190" s="132" t="str">
        <v>c) ペダルリフレクター  1)有無、色</v>
      </c>
      <c r="F190" s="132" t="str">
        <v>5.11.2 リフレックスリフレクター c) ペダルリフレクター  1)有無、色</v>
      </c>
      <c r="G190" s="132" t="str">
        <v>JIS D 9301 5.11.2 リフレックスリフレクター c) ペダルリフレクター  1)有無、色0</v>
      </c>
      <c r="H190" s="133">
        <v>1500</v>
      </c>
      <c r="I190" s="133">
        <v>1650.0000000000002</v>
      </c>
      <c r="J190" s="132">
        <v>0</v>
      </c>
      <c r="K190" s="132">
        <v>0</v>
      </c>
    </row>
    <row r="191" spans="2:11" s="87" customFormat="1" ht="26" customHeight="1" x14ac:dyDescent="0.2">
      <c r="B191" s="130">
        <v>187</v>
      </c>
      <c r="C191" s="132" t="str">
        <v>5.11 照明装置及びリフレックスリフレクター</v>
      </c>
      <c r="D191" s="132" t="str">
        <v>5.11.2 リフレックスリフレクター</v>
      </c>
      <c r="E191" s="132" t="str">
        <v>c) ペダルリフレクター  2)位置</v>
      </c>
      <c r="F191" s="132" t="str">
        <v>5.11.2 リフレックスリフレクター c) ペダルリフレクター  2)位置</v>
      </c>
      <c r="G191" s="132" t="str">
        <v>JIS D 9301 5.11.2 リフレックスリフレクター c) ペダルリフレクター  2)位置0</v>
      </c>
      <c r="H191" s="133">
        <v>1500</v>
      </c>
      <c r="I191" s="133">
        <v>1650.0000000000002</v>
      </c>
      <c r="J191" s="132">
        <v>0</v>
      </c>
      <c r="K191" s="132">
        <v>0</v>
      </c>
    </row>
    <row r="192" spans="2:11" s="87" customFormat="1" ht="26" customHeight="1" x14ac:dyDescent="0.2">
      <c r="B192" s="130">
        <v>188</v>
      </c>
      <c r="C192" s="132" t="str">
        <v>5.11 照明装置及びリフレックスリフレクター</v>
      </c>
      <c r="D192" s="132" t="str">
        <v>5.11.2 リフレックスリフレクター</v>
      </c>
      <c r="E192" s="132" t="str">
        <v>c) ペダルリフレクター  3)レンズ面</v>
      </c>
      <c r="F192" s="132" t="str">
        <v>5.11.2 リフレックスリフレクター c) ペダルリフレクター  3)レンズ面</v>
      </c>
      <c r="G192" s="132" t="str">
        <v>JIS D 9301 5.11.2 リフレックスリフレクター c) ペダルリフレクター  3)レンズ面0</v>
      </c>
      <c r="H192" s="133">
        <v>1500</v>
      </c>
      <c r="I192" s="133">
        <v>1650.0000000000002</v>
      </c>
      <c r="J192" s="132">
        <v>0</v>
      </c>
      <c r="K192" s="132">
        <v>0</v>
      </c>
    </row>
    <row r="193" spans="2:11" s="87" customFormat="1" ht="26" customHeight="1" x14ac:dyDescent="0.2">
      <c r="B193" s="130">
        <v>189</v>
      </c>
      <c r="C193" s="132" t="str">
        <v>5.11 照明装置及びリフレックスリフレクター</v>
      </c>
      <c r="D193" s="132" t="str">
        <v>5.11.2 リフレックスリフレクター</v>
      </c>
      <c r="E193" s="132" t="str">
        <v>d) サイドリフレクター  1)有無、色</v>
      </c>
      <c r="F193" s="132" t="str">
        <v>5.11.2 リフレックスリフレクター d) サイドリフレクター  1)有無、色</v>
      </c>
      <c r="G193" s="132" t="str">
        <v>JIS D 9301 5.11.2 リフレックスリフレクター d) サイドリフレクター  1)有無、色0</v>
      </c>
      <c r="H193" s="133">
        <v>1500</v>
      </c>
      <c r="I193" s="133">
        <v>1650.0000000000002</v>
      </c>
      <c r="J193" s="132">
        <v>0</v>
      </c>
      <c r="K193" s="132">
        <v>0</v>
      </c>
    </row>
    <row r="194" spans="2:11" s="87" customFormat="1" ht="26" customHeight="1" x14ac:dyDescent="0.2">
      <c r="B194" s="130">
        <v>190</v>
      </c>
      <c r="C194" s="132" t="str">
        <v>5.11 照明装置及びリフレックスリフレクター</v>
      </c>
      <c r="D194" s="132" t="str">
        <v>5.11.2 リフレックスリフレクター</v>
      </c>
      <c r="E194" s="132" t="str">
        <v>d) サイドリフレクター  2)位置、3)個数</v>
      </c>
      <c r="F194" s="132" t="str">
        <v>5.11.2 リフレックスリフレクター d) サイドリフレクター  2)位置、3)個数</v>
      </c>
      <c r="G194" s="132" t="str">
        <v>JIS D 9301 5.11.2 リフレックスリフレクター d) サイドリフレクター  2)位置、3)個数0</v>
      </c>
      <c r="H194" s="133">
        <v>1500</v>
      </c>
      <c r="I194" s="133">
        <v>1650.0000000000002</v>
      </c>
      <c r="J194" s="132">
        <v>0</v>
      </c>
      <c r="K194" s="132">
        <v>0</v>
      </c>
    </row>
    <row r="195" spans="2:11" s="87" customFormat="1" ht="26" customHeight="1" x14ac:dyDescent="0.2">
      <c r="B195" s="130">
        <v>191</v>
      </c>
      <c r="C195" s="132" t="str">
        <v>5.11 照明装置及びリフレックスリフレクター</v>
      </c>
      <c r="D195" s="132" t="str">
        <v>5.11.2 リフレックスリフレクター</v>
      </c>
      <c r="E195" s="132" t="str">
        <v>4)再帰性反射環装備時の注意事項</v>
      </c>
      <c r="F195" s="132" t="str">
        <v>5.11.2 リフレックスリフレクター 4)再帰性反射環装備時の注意事項</v>
      </c>
      <c r="G195" s="132" t="str">
        <v>JIS D 9301 5.11.2 リフレックスリフレクター 4)再帰性反射環装備時の注意事項0</v>
      </c>
      <c r="H195" s="133">
        <v>1500</v>
      </c>
      <c r="I195" s="133">
        <v>1650.0000000000002</v>
      </c>
      <c r="J195" s="132">
        <v>0</v>
      </c>
      <c r="K195" s="132">
        <v>0</v>
      </c>
    </row>
    <row r="196" spans="2:11" s="87" customFormat="1" ht="26" customHeight="1" x14ac:dyDescent="0.2">
      <c r="B196" s="130">
        <v>192</v>
      </c>
      <c r="C196" s="132" t="str">
        <v>5.12 警音装置</v>
      </c>
      <c r="D196" s="132" t="str">
        <v>5.12 警音装置</v>
      </c>
      <c r="E196" s="132" t="str">
        <v>ベル、ブザーの装備と取り付け位置</v>
      </c>
      <c r="F196" s="132" t="str">
        <v>5.12 警音装置 ベル、ブザーの装備と取り付け位置</v>
      </c>
      <c r="G196" s="132" t="str">
        <v>JIS D 9301 5.12 警音装置 ベル、ブザーの装備と取り付け位置0</v>
      </c>
      <c r="H196" s="133">
        <v>1500</v>
      </c>
      <c r="I196" s="133">
        <v>1650.0000000000002</v>
      </c>
      <c r="J196" s="132">
        <v>0</v>
      </c>
      <c r="K196" s="132">
        <v>0</v>
      </c>
    </row>
    <row r="197" spans="2:11" s="87" customFormat="1" ht="26" customHeight="1" x14ac:dyDescent="0.2">
      <c r="B197" s="130">
        <v>193</v>
      </c>
      <c r="C197" s="132" t="str">
        <v>5.12 警音装置</v>
      </c>
      <c r="D197" s="132" t="str">
        <v>5.12 警音装置</v>
      </c>
      <c r="E197" s="132" t="str">
        <v>ベルの性能（JIS D 9451）</v>
      </c>
      <c r="F197" s="132" t="str">
        <v>5.12 警音装置 ベルの性能（JIS D 9451）</v>
      </c>
      <c r="G197" s="132" t="str">
        <v>JIS D 9301 5.12 警音装置 ベルの性能（JIS D 9451）0</v>
      </c>
      <c r="H197" s="133" t="str">
        <v>対応不可</v>
      </c>
      <c r="I197" s="133" t="str">
        <v>対応不可</v>
      </c>
      <c r="J197" s="132">
        <v>0</v>
      </c>
      <c r="K197" s="132">
        <v>0</v>
      </c>
    </row>
    <row r="198" spans="2:11" s="87" customFormat="1" ht="26" customHeight="1" x14ac:dyDescent="0.2">
      <c r="B198" s="130">
        <v>194</v>
      </c>
      <c r="C198" s="132" t="str">
        <v>5.13 附属装置</v>
      </c>
      <c r="D198" s="132" t="str">
        <v>5.13 附属装置</v>
      </c>
      <c r="E198" s="132" t="str">
        <v>a)シリンダ錠</v>
      </c>
      <c r="F198" s="132" t="str">
        <v>5.13 附属装置 a)シリンダ錠</v>
      </c>
      <c r="G198" s="132" t="str">
        <v>JIS D 9301 5.13 附属装置 a)シリンダ錠0</v>
      </c>
      <c r="H198" s="133">
        <v>1500</v>
      </c>
      <c r="I198" s="133">
        <v>1650.0000000000002</v>
      </c>
      <c r="J198" s="132">
        <v>0</v>
      </c>
      <c r="K198" s="132">
        <v>0</v>
      </c>
    </row>
    <row r="199" spans="2:11" s="87" customFormat="1" ht="26" customHeight="1" x14ac:dyDescent="0.2">
      <c r="B199" s="130">
        <v>195</v>
      </c>
      <c r="C199" s="132" t="str">
        <v>5.13 附属装置</v>
      </c>
      <c r="D199" s="132" t="str">
        <v>5.13 附属装置</v>
      </c>
      <c r="E199" s="132" t="str">
        <v>b)箱型錠</v>
      </c>
      <c r="F199" s="132" t="str">
        <v>5.13 附属装置 b)箱型錠</v>
      </c>
      <c r="G199" s="132" t="str">
        <v>JIS D 9301 5.13 附属装置 b)箱型錠0</v>
      </c>
      <c r="H199" s="133">
        <v>1500</v>
      </c>
      <c r="I199" s="133">
        <v>1650.0000000000002</v>
      </c>
      <c r="J199" s="132">
        <v>0</v>
      </c>
      <c r="K199" s="132">
        <v>0</v>
      </c>
    </row>
    <row r="200" spans="2:11" s="87" customFormat="1" ht="26" customHeight="1" x14ac:dyDescent="0.2">
      <c r="B200" s="130">
        <v>196</v>
      </c>
      <c r="C200" s="132" t="str">
        <v>5.14 完成車の路上試験</v>
      </c>
      <c r="D200" s="132" t="str">
        <v>5.14 完成車の路上試験</v>
      </c>
      <c r="E200" s="132">
        <v>0</v>
      </c>
      <c r="F200" s="132" t="str">
        <v xml:space="preserve">5.14 完成車の路上試験 </v>
      </c>
      <c r="G200" s="132" t="str">
        <v>JIS D 9301 5.14 完成車の路上試験 JIS D 9313-1:2026 4.7</v>
      </c>
      <c r="H200" s="133">
        <v>10000</v>
      </c>
      <c r="I200" s="133">
        <v>11000</v>
      </c>
      <c r="J200" s="132" t="str">
        <v>JIS D 9313-1:2026 4.7</v>
      </c>
      <c r="K200" s="132">
        <v>0</v>
      </c>
    </row>
    <row r="201" spans="2:11" s="87" customFormat="1" ht="26" customHeight="1" x14ac:dyDescent="0.2">
      <c r="B201" s="130">
        <v>197</v>
      </c>
      <c r="C201" s="132" t="str">
        <v>6 外観</v>
      </c>
      <c r="D201" s="132" t="str">
        <v>6 外観</v>
      </c>
      <c r="E201" s="132" t="str">
        <v>a) めっき、塗装面
b) 仕上げ面
c) マーク類</v>
      </c>
      <c r="F201" s="132" t="str">
        <v>6 外観 a) めっき、塗装面
b) 仕上げ面
c) マーク類</v>
      </c>
      <c r="G201" s="132" t="str">
        <v>JIS D 9301 6 外観 a) めっき、塗装面
b) 仕上げ面
c) マーク類0</v>
      </c>
      <c r="H201" s="133">
        <v>3000</v>
      </c>
      <c r="I201" s="133">
        <v>3300.0000000000005</v>
      </c>
      <c r="J201" s="132">
        <v>0</v>
      </c>
      <c r="K201" s="132" t="str">
        <v>3項目での手数料</v>
      </c>
    </row>
    <row r="202" spans="2:11" s="87" customFormat="1" ht="26" customHeight="1" x14ac:dyDescent="0.2">
      <c r="B202" s="130">
        <v>198</v>
      </c>
      <c r="C202" s="132" t="str">
        <v>8.1 製品の表示</v>
      </c>
      <c r="D202" s="132" t="str">
        <v>8.1 製品の表示</v>
      </c>
      <c r="E202" s="132" t="str">
        <v>a) 製造業者名又はその略号</v>
      </c>
      <c r="F202" s="132" t="str">
        <v>8.1 製品の表示 a) 製造業者名又はその略号</v>
      </c>
      <c r="G202" s="132" t="str">
        <v>JIS D 9301 8.1 製品の表示 a) 製造業者名又はその略号0</v>
      </c>
      <c r="H202" s="133">
        <v>1500</v>
      </c>
      <c r="I202" s="133">
        <v>1650.0000000000002</v>
      </c>
      <c r="J202" s="132">
        <v>0</v>
      </c>
      <c r="K202" s="132">
        <v>0</v>
      </c>
    </row>
    <row r="203" spans="2:11" s="87" customFormat="1" ht="26" customHeight="1" x14ac:dyDescent="0.2">
      <c r="B203" s="130">
        <v>199</v>
      </c>
      <c r="C203" s="132" t="str">
        <v>8.1 製品の表示</v>
      </c>
      <c r="D203" s="132" t="str">
        <v>8.1 製品の表示</v>
      </c>
      <c r="E203" s="132" t="str">
        <v>b) 車体番号</v>
      </c>
      <c r="F203" s="132" t="str">
        <v>8.1 製品の表示 b) 車体番号</v>
      </c>
      <c r="G203" s="132" t="str">
        <v>JIS D 9301 8.1 製品の表示 b) 車体番号0</v>
      </c>
      <c r="H203" s="133">
        <v>1500</v>
      </c>
      <c r="I203" s="133">
        <v>1650.0000000000002</v>
      </c>
      <c r="J203" s="132">
        <v>0</v>
      </c>
      <c r="K203" s="132">
        <v>0</v>
      </c>
    </row>
    <row r="204" spans="2:11" s="87" customFormat="1" ht="26" customHeight="1" x14ac:dyDescent="0.2">
      <c r="B204" s="130">
        <v>200</v>
      </c>
      <c r="C204" s="132" t="str">
        <v>8.2 リアキャリヤに関する表示</v>
      </c>
      <c r="D204" s="132" t="str">
        <v>8.2 リアキャリヤに関する表示</v>
      </c>
      <c r="E204" s="132">
        <v>0</v>
      </c>
      <c r="F204" s="132" t="str">
        <v xml:space="preserve">8.2 リアキャリヤに関する表示 </v>
      </c>
      <c r="G204" s="132" t="str">
        <v>JIS D 9301 8.2 リアキャリヤに関する表示 0</v>
      </c>
      <c r="H204" s="133">
        <v>1500</v>
      </c>
      <c r="I204" s="133">
        <v>1650.0000000000002</v>
      </c>
      <c r="J204" s="132">
        <v>0</v>
      </c>
      <c r="K204" s="132">
        <v>0</v>
      </c>
    </row>
    <row r="205" spans="2:11" s="87" customFormat="1" ht="26" customHeight="1" x14ac:dyDescent="0.2">
      <c r="B205" s="130">
        <v>201</v>
      </c>
      <c r="C205" s="132" t="str">
        <v>8.3 表示の耐久性</v>
      </c>
      <c r="D205" s="132" t="str">
        <v>8.3 表示の耐久性</v>
      </c>
      <c r="E205" s="132">
        <v>0</v>
      </c>
      <c r="F205" s="132" t="str">
        <v xml:space="preserve">8.3 表示の耐久性 </v>
      </c>
      <c r="G205" s="132" t="str">
        <v>JIS D 9301 8.3 表示の耐久性 0</v>
      </c>
      <c r="H205" s="133" t="str">
        <v>対応不可</v>
      </c>
      <c r="I205" s="133" t="str">
        <v>対応不可</v>
      </c>
      <c r="J205" s="132">
        <v>0</v>
      </c>
      <c r="K205" s="132">
        <v>0</v>
      </c>
    </row>
    <row r="206" spans="2:11" s="87" customFormat="1" ht="26" customHeight="1" x14ac:dyDescent="0.2">
      <c r="B206" s="130">
        <v>202</v>
      </c>
      <c r="C206" s="132" t="str">
        <v>9 取扱説明書</v>
      </c>
      <c r="D206" s="132" t="str">
        <v>9 取扱説明書</v>
      </c>
      <c r="E206" s="132" t="str">
        <v>a) ～ y)</v>
      </c>
      <c r="F206" s="132" t="str">
        <v>9 取扱説明書 a) ～ y)</v>
      </c>
      <c r="G206" s="132" t="str">
        <v>JIS D 9301 9 取扱説明書 a) ～ y)0</v>
      </c>
      <c r="H206" s="133">
        <v>10000</v>
      </c>
      <c r="I206" s="133">
        <v>11000</v>
      </c>
      <c r="J206" s="132">
        <v>0</v>
      </c>
      <c r="K206" s="132">
        <v>0</v>
      </c>
    </row>
    <row r="207" spans="2:11" s="87" customFormat="1" ht="26" customHeight="1" x14ac:dyDescent="0.2">
      <c r="B207" s="130">
        <v>203</v>
      </c>
      <c r="C207" s="132" t="str">
        <v>10 商品選択上の情報</v>
      </c>
      <c r="D207" s="132" t="str">
        <v>10 商品選択上の情報</v>
      </c>
      <c r="E207" s="132" t="str">
        <v>添付カード</v>
      </c>
      <c r="F207" s="132" t="str">
        <v>10 商品選択上の情報 添付カード</v>
      </c>
      <c r="G207" s="132" t="str">
        <v>JIS D 9301 10 商品選択上の情報 添付カード0</v>
      </c>
      <c r="H207" s="133">
        <v>1500</v>
      </c>
      <c r="I207" s="133">
        <v>1650.0000000000002</v>
      </c>
      <c r="J207" s="132">
        <v>0</v>
      </c>
      <c r="K207" s="132">
        <v>0</v>
      </c>
    </row>
    <row r="208" spans="2:11" s="87" customFormat="1" ht="26" customHeight="1" x14ac:dyDescent="0.2">
      <c r="B208" s="130">
        <v>204</v>
      </c>
      <c r="C208" s="132" t="str">
        <v>非公表</v>
      </c>
      <c r="D208" s="132" t="str">
        <v>該当なし</v>
      </c>
      <c r="E208" s="132">
        <v>0</v>
      </c>
      <c r="F208" s="132" t="str">
        <v xml:space="preserve">該当なし </v>
      </c>
      <c r="G208" s="132" t="str">
        <v>JIS D 9301 該当なし 0</v>
      </c>
      <c r="H208" s="133">
        <v>0</v>
      </c>
      <c r="I208" s="133">
        <v>0</v>
      </c>
      <c r="J208" s="132">
        <v>0</v>
      </c>
      <c r="K208" s="132">
        <v>0</v>
      </c>
    </row>
    <row r="209" spans="2:11" s="87" customFormat="1" ht="26" customHeight="1" x14ac:dyDescent="0.2">
      <c r="B209" s="130">
        <v>300</v>
      </c>
      <c r="C209" s="132" t="str">
        <v>その他の自転車試験</v>
      </c>
      <c r="D209" s="132" t="str">
        <v>制動性能（制動距離）</v>
      </c>
      <c r="E209" s="132" t="str">
        <v xml:space="preserve">（a）乾燥時（前のみ、後のみ） </v>
      </c>
      <c r="F209" s="132" t="str">
        <v xml:space="preserve">制動性能（制動距離） （a）乾燥時（前のみ、後のみ） </v>
      </c>
      <c r="G209" s="132" t="str">
        <v>JIS D 9301 制動性能（制動距離） （a）乾燥時（前のみ、後のみ） 0</v>
      </c>
      <c r="H209" s="133">
        <v>24500</v>
      </c>
      <c r="I209" s="133">
        <v>26950.000000000004</v>
      </c>
      <c r="J209" s="132">
        <v>0</v>
      </c>
      <c r="K209" s="132" t="str">
        <v>前のみ、または後のみ1条件あたりの手数料</v>
      </c>
    </row>
    <row r="210" spans="2:11" s="87" customFormat="1" ht="26" customHeight="1" x14ac:dyDescent="0.2">
      <c r="B210" s="130">
        <v>301</v>
      </c>
      <c r="C210" s="132" t="str">
        <v>その他の自転車試験</v>
      </c>
      <c r="D210" s="132" t="str">
        <v>制動性能（制動距離）</v>
      </c>
      <c r="E210" s="132" t="str">
        <v xml:space="preserve">（b）水ぬれ時（前のみ、後のみ） </v>
      </c>
      <c r="F210" s="132" t="str">
        <v xml:space="preserve">制動性能（制動距離） （b）水ぬれ時（前のみ、後のみ） </v>
      </c>
      <c r="G210" s="132" t="str">
        <v>JIS D 9301 制動性能（制動距離） （b）水ぬれ時（前のみ、後のみ） 0</v>
      </c>
      <c r="H210" s="133">
        <v>28000</v>
      </c>
      <c r="I210" s="133">
        <v>30800.000000000004</v>
      </c>
      <c r="J210" s="132">
        <v>0</v>
      </c>
      <c r="K210" s="132" t="str">
        <v>前のみ、または後のみ1条件あたりの手数料</v>
      </c>
    </row>
    <row r="211" spans="2:11" s="87" customFormat="1" ht="26" customHeight="1" x14ac:dyDescent="0.2">
      <c r="B211" s="130">
        <v>302</v>
      </c>
      <c r="C211" s="132" t="str">
        <v>その他の自転車試験</v>
      </c>
      <c r="D211" s="132" t="str">
        <v>耐久性</v>
      </c>
      <c r="E211" s="132" t="str">
        <v>ダブルドラム試験</v>
      </c>
      <c r="F211" s="132" t="str">
        <v>耐久性 ダブルドラム試験</v>
      </c>
      <c r="G211" s="132" t="str">
        <v>JIS D 9301 耐久性 ダブルドラム試験JIS D 9313-1:2026 附属書A</v>
      </c>
      <c r="H211" s="133">
        <v>45500</v>
      </c>
      <c r="I211" s="133">
        <v>50050.000000000007</v>
      </c>
      <c r="J211" s="132" t="str">
        <v>JIS D 9313-1:2026 附属書A</v>
      </c>
      <c r="K211" s="132" t="str">
        <v>ドラム回転7万回または6時間あたりの手数料</v>
      </c>
    </row>
    <row r="212" spans="2:11" s="87" customFormat="1" ht="26" customHeight="1" x14ac:dyDescent="0.2">
      <c r="B212" s="130">
        <v>303</v>
      </c>
      <c r="C212" s="132" t="str">
        <v>その他の自転車試験</v>
      </c>
      <c r="D212" s="132" t="str">
        <v>耐久性</v>
      </c>
      <c r="E212" s="132" t="str">
        <v>ダブルドラム試験（クランク駆動付加）</v>
      </c>
      <c r="F212" s="132" t="str">
        <v>耐久性 ダブルドラム試験（クランク駆動付加）</v>
      </c>
      <c r="G212" s="132" t="str">
        <v>JIS D 9301 耐久性 ダブルドラム試験（クランク駆動付加）0</v>
      </c>
      <c r="H212" s="133">
        <v>50000</v>
      </c>
      <c r="I212" s="133">
        <v>55000.000000000007</v>
      </c>
      <c r="J212" s="132">
        <v>0</v>
      </c>
      <c r="K212" s="132" t="str">
        <v>ドラム回転7万回または6時間あたりの手数料</v>
      </c>
    </row>
    <row r="213" spans="2:11" s="87" customFormat="1" ht="26" customHeight="1" x14ac:dyDescent="0.2">
      <c r="B213" s="130">
        <v>304</v>
      </c>
      <c r="C213" s="132" t="str">
        <v>その他の自転車試験</v>
      </c>
      <c r="D213" s="132" t="str">
        <v>耐久性</v>
      </c>
      <c r="E213" s="132" t="str">
        <v>ダブルドラム試験（ブレーキ操作付加）</v>
      </c>
      <c r="F213" s="132" t="str">
        <v>耐久性 ダブルドラム試験（ブレーキ操作付加）</v>
      </c>
      <c r="G213" s="132" t="str">
        <v>JIS D 9301 耐久性 ダブルドラム試験（ブレーキ操作付加）0</v>
      </c>
      <c r="H213" s="133" t="str">
        <v>対応不可</v>
      </c>
      <c r="I213" s="133" t="str">
        <v>対応不可</v>
      </c>
      <c r="J213" s="132">
        <v>0</v>
      </c>
      <c r="K213" s="132">
        <v>0</v>
      </c>
    </row>
    <row r="214" spans="2:11" s="87" customFormat="1" ht="26" customHeight="1" x14ac:dyDescent="0.2">
      <c r="B214" s="130">
        <v>305</v>
      </c>
      <c r="C214" s="132" t="str">
        <v>その他の自転車試験</v>
      </c>
      <c r="D214" s="132" t="str">
        <v>電動アシスト自転車（JIS D 9115）</v>
      </c>
      <c r="E214" s="132" t="str">
        <v>駆動補助力の比率</v>
      </c>
      <c r="F214" s="132" t="str">
        <v>電動アシスト自転車（JIS D 9115） 駆動補助力の比率</v>
      </c>
      <c r="G214" s="132" t="str">
        <v>JIS D 9301 電動アシスト自転車（JIS D 9115） 駆動補助力の比率JIS D 9115:2026 附属書B</v>
      </c>
      <c r="H214" s="133">
        <v>59500</v>
      </c>
      <c r="I214" s="133">
        <v>65450.000000000007</v>
      </c>
      <c r="J214" s="132" t="str">
        <v>JIS D 9115:2026 附属書B</v>
      </c>
      <c r="K214" s="132" t="str">
        <v>1車両1計測の手数料</v>
      </c>
    </row>
    <row r="215" spans="2:11" s="87" customFormat="1" ht="26" customHeight="1" x14ac:dyDescent="0.2">
      <c r="B215" s="130">
        <v>306</v>
      </c>
      <c r="C215" s="132" t="str">
        <v>その他の自転車試験</v>
      </c>
      <c r="D215" s="132" t="str">
        <v>電動アシスト自転車（JIS D 9115）</v>
      </c>
      <c r="E215" s="132" t="str">
        <v>駆動補助力の比率 追加1計測</v>
      </c>
      <c r="F215" s="132" t="str">
        <v>電動アシスト自転車（JIS D 9115） 駆動補助力の比率 追加1計測</v>
      </c>
      <c r="G215" s="132" t="str">
        <v>JIS D 9301 電動アシスト自転車（JIS D 9115） 駆動補助力の比率 追加1計測JIS D 9115:2026 附属書B</v>
      </c>
      <c r="H215" s="133">
        <v>27500</v>
      </c>
      <c r="I215" s="133">
        <v>30250.000000000004</v>
      </c>
      <c r="J215" s="132" t="str">
        <v>JIS D 9115:2026 附属書B</v>
      </c>
      <c r="K215" s="132" t="str">
        <v>上記に加え追加1計測あたりの手数料</v>
      </c>
    </row>
    <row r="216" spans="2:11" s="87" customFormat="1" ht="26" customHeight="1" x14ac:dyDescent="0.2">
      <c r="B216" s="130">
        <v>307</v>
      </c>
      <c r="C216" s="132" t="str">
        <v>その他の自転車試験</v>
      </c>
      <c r="D216" s="132" t="str">
        <v>電動アシスト自転車（JIS D 9115）</v>
      </c>
      <c r="E216" s="132" t="str">
        <v>一充電当たりの走行距離の測定</v>
      </c>
      <c r="F216" s="132" t="str">
        <v>電動アシスト自転車（JIS D 9115） 一充電当たりの走行距離の測定</v>
      </c>
      <c r="G216" s="132" t="str">
        <v>JIS D 9301 電動アシスト自転車（JIS D 9115） 一充電当たりの走行距離の測定JIS D 9115:2026 附属書D</v>
      </c>
      <c r="H216" s="133">
        <v>59500</v>
      </c>
      <c r="I216" s="133">
        <v>65450.000000000007</v>
      </c>
      <c r="J216" s="132" t="str">
        <v>JIS D 9115:2026 附属書D</v>
      </c>
      <c r="K216" s="132" t="str">
        <v>1車両1計測の手数料</v>
      </c>
    </row>
    <row r="217" spans="2:11" s="87" customFormat="1" ht="26" customHeight="1" x14ac:dyDescent="0.2">
      <c r="B217" s="130">
        <v>308</v>
      </c>
      <c r="C217" s="132" t="str">
        <v>その他の自転車試験</v>
      </c>
      <c r="D217" s="132" t="str">
        <v>電動アシスト自転車（JIS D 9115）</v>
      </c>
      <c r="E217" s="132" t="str">
        <v>一充電当たりの走行距離の測定 追加1計測</v>
      </c>
      <c r="F217" s="132" t="str">
        <v>電動アシスト自転車（JIS D 9115） 一充電当たりの走行距離の測定 追加1計測</v>
      </c>
      <c r="G217" s="132" t="str">
        <v>JIS D 9301 電動アシスト自転車（JIS D 9115） 一充電当たりの走行距離の測定 追加1計測JIS D 9115:2026 附属書D</v>
      </c>
      <c r="H217" s="133">
        <v>27500</v>
      </c>
      <c r="I217" s="133">
        <v>30250.000000000004</v>
      </c>
      <c r="J217" s="132" t="str">
        <v>JIS D 9115:2026 附属書D</v>
      </c>
      <c r="K217" s="132" t="str">
        <v>上記に加え追加1計測あたりの手数料</v>
      </c>
    </row>
    <row r="218" spans="2:11" s="87" customFormat="1" ht="26" customHeight="1" x14ac:dyDescent="0.2">
      <c r="B218" s="130">
        <v>309</v>
      </c>
      <c r="C218" s="132" t="str">
        <v>その他の自転車試験</v>
      </c>
      <c r="D218" s="132" t="str">
        <v>電動アシスト自転車（JIS D 9115）</v>
      </c>
      <c r="E218" s="132" t="str">
        <v>駆動補助装置の強度試験</v>
      </c>
      <c r="F218" s="132" t="str">
        <v>電動アシスト自転車（JIS D 9115） 駆動補助装置の強度試験</v>
      </c>
      <c r="G218" s="132" t="str">
        <v>JIS D 9301 電動アシスト自転車（JIS D 9115） 駆動補助装置の強度試験JIS D 9115:2026 8.2</v>
      </c>
      <c r="H218" s="133">
        <v>41000</v>
      </c>
      <c r="I218" s="133">
        <v>45100.000000000007</v>
      </c>
      <c r="J218" s="132" t="str">
        <v>JIS D 9115:2026 8.2</v>
      </c>
      <c r="K218" s="132" t="str">
        <v>試験機取付用ジグは依頼者準備</v>
      </c>
    </row>
    <row r="219" spans="2:11" s="87" customFormat="1" ht="26" customHeight="1" x14ac:dyDescent="0.2">
      <c r="B219" s="130">
        <v>310</v>
      </c>
      <c r="C219" s="132" t="str">
        <v>その他の自転車試験</v>
      </c>
      <c r="D219" s="132" t="str">
        <v>一般用自転車</v>
      </c>
      <c r="E219" s="132" t="str">
        <v>フレームの耐振性試験</v>
      </c>
      <c r="F219" s="132" t="str">
        <v>一般用自転車 フレームの耐振性試験</v>
      </c>
      <c r="G219" s="132" t="str">
        <v>JIS D 9301 一般用自転車 フレームの耐振性試験0</v>
      </c>
      <c r="H219" s="133">
        <v>21000</v>
      </c>
      <c r="I219" s="133">
        <v>23100.000000000004</v>
      </c>
      <c r="J219" s="132">
        <v>0</v>
      </c>
      <c r="K219" s="132">
        <v>0</v>
      </c>
    </row>
    <row r="220" spans="2:11" s="87" customFormat="1" ht="26" customHeight="1" x14ac:dyDescent="0.2">
      <c r="B220" s="130">
        <v>311</v>
      </c>
      <c r="C220" s="132" t="str">
        <v>その他の自転車試験</v>
      </c>
      <c r="D220" s="132" t="str">
        <v>一般用自転車</v>
      </c>
      <c r="E220" s="132" t="str">
        <v>フレームの耐振性試験（類形車）</v>
      </c>
      <c r="F220" s="132" t="str">
        <v>一般用自転車 フレームの耐振性試験（類形車）</v>
      </c>
      <c r="G220" s="132" t="str">
        <v>JIS D 9301 一般用自転車 フレームの耐振性試験（類形車）0</v>
      </c>
      <c r="H220" s="133">
        <v>30000</v>
      </c>
      <c r="I220" s="133">
        <v>33000</v>
      </c>
      <c r="J220" s="132">
        <v>0</v>
      </c>
      <c r="K220" s="132">
        <v>0</v>
      </c>
    </row>
    <row r="221" spans="2:11" s="87" customFormat="1" ht="26" customHeight="1" x14ac:dyDescent="0.2">
      <c r="B221" s="130">
        <v>312</v>
      </c>
      <c r="C221" s="132" t="str">
        <v>その他の自転車試験</v>
      </c>
      <c r="D221" s="132" t="str">
        <v>一般用自転車</v>
      </c>
      <c r="E221" s="132" t="str">
        <v>ブレーキワイヤの繰り返し強度試験</v>
      </c>
      <c r="F221" s="132" t="str">
        <v>一般用自転車 ブレーキワイヤの繰り返し強度試験</v>
      </c>
      <c r="G221" s="132" t="str">
        <v>JIS D 9301 一般用自転車 ブレーキワイヤの繰り返し強度試験0</v>
      </c>
      <c r="H221" s="133">
        <v>32000</v>
      </c>
      <c r="I221" s="133">
        <v>35200</v>
      </c>
      <c r="J221" s="132">
        <v>0</v>
      </c>
      <c r="K221" s="132">
        <v>0</v>
      </c>
    </row>
    <row r="222" spans="2:11" s="87" customFormat="1" ht="26" customHeight="1" x14ac:dyDescent="0.2">
      <c r="B222" s="130">
        <v>313</v>
      </c>
      <c r="C222" s="132" t="str">
        <v>その他の自転車試験</v>
      </c>
      <c r="D222" s="132" t="str">
        <v>一般用自転車</v>
      </c>
      <c r="E222" s="132" t="str">
        <v>ブレーキワイヤの引張強度試験</v>
      </c>
      <c r="F222" s="132" t="str">
        <v>一般用自転車 ブレーキワイヤの引張強度試験</v>
      </c>
      <c r="G222" s="132" t="str">
        <v>JIS D 9301 一般用自転車 ブレーキワイヤの引張強度試験0</v>
      </c>
      <c r="H222" s="133">
        <v>7500</v>
      </c>
      <c r="I222" s="133">
        <v>8250</v>
      </c>
      <c r="J222" s="132">
        <v>0</v>
      </c>
      <c r="K222" s="132">
        <v>0</v>
      </c>
    </row>
    <row r="223" spans="2:11" s="87" customFormat="1" ht="26" customHeight="1" x14ac:dyDescent="0.2">
      <c r="B223" s="130">
        <v>314</v>
      </c>
      <c r="C223" s="132" t="str">
        <v>その他の自転車試験</v>
      </c>
      <c r="D223" s="132" t="str">
        <v>幼児2人同乗用自転車</v>
      </c>
      <c r="E223" s="132" t="str">
        <v>走行時の振動</v>
      </c>
      <c r="F223" s="132" t="str">
        <v>幼児2人同乗用自転車 走行時の振動</v>
      </c>
      <c r="G223" s="132" t="str">
        <v>JIS D 9301 幼児2人同乗用自転車 走行時の振動0</v>
      </c>
      <c r="H223" s="133">
        <v>19000</v>
      </c>
      <c r="I223" s="133">
        <v>20900</v>
      </c>
      <c r="J223" s="132">
        <v>0</v>
      </c>
      <c r="K223" s="132">
        <v>0</v>
      </c>
    </row>
    <row r="224" spans="2:11" s="87" customFormat="1" ht="26" customHeight="1" x14ac:dyDescent="0.2">
      <c r="B224" s="130">
        <v>315</v>
      </c>
      <c r="C224" s="132" t="str">
        <v>その他の自転車試験</v>
      </c>
      <c r="D224" s="132" t="str">
        <v>幼児2人同乗用自転車</v>
      </c>
      <c r="E224" s="132" t="str">
        <v>駐輪時の安定性</v>
      </c>
      <c r="F224" s="132" t="str">
        <v>幼児2人同乗用自転車 駐輪時の安定性</v>
      </c>
      <c r="G224" s="132" t="str">
        <v>JIS D 9301 幼児2人同乗用自転車 駐輪時の安定性0</v>
      </c>
      <c r="H224" s="133">
        <v>28500</v>
      </c>
      <c r="I224" s="133">
        <v>31350.000000000004</v>
      </c>
      <c r="J224" s="132">
        <v>0</v>
      </c>
      <c r="K224" s="132">
        <v>0</v>
      </c>
    </row>
    <row r="225" spans="2:11" s="87" customFormat="1" ht="26" customHeight="1" x14ac:dyDescent="0.2">
      <c r="B225" s="130">
        <v>316</v>
      </c>
      <c r="C225" s="132" t="str">
        <v>その他の自転車試験</v>
      </c>
      <c r="D225" s="132" t="str">
        <v>幼児2人同乗用自転車</v>
      </c>
      <c r="E225" s="132" t="str">
        <v>三輪四輪の制動性能（BAAでの確認要求事項）</v>
      </c>
      <c r="F225" s="132" t="str">
        <v>幼児2人同乗用自転車 三輪四輪の制動性能（BAAでの確認要求事項）</v>
      </c>
      <c r="G225" s="132" t="str">
        <v>JIS D 9301 幼児2人同乗用自転車 三輪四輪の制動性能（BAAでの確認要求事項）0</v>
      </c>
      <c r="H225" s="133">
        <v>3000</v>
      </c>
      <c r="I225" s="133">
        <v>3300.0000000000005</v>
      </c>
      <c r="J225" s="132">
        <v>0</v>
      </c>
      <c r="K225" s="132" t="str">
        <v>急制動時の旋回、左右車輪への制動装置装備</v>
      </c>
    </row>
    <row r="226" spans="2:11" s="87" customFormat="1" ht="26" customHeight="1" x14ac:dyDescent="0.2">
      <c r="B226" s="130">
        <v>317</v>
      </c>
      <c r="C226" s="132" t="str">
        <v>その他の自転車試験</v>
      </c>
      <c r="D226" s="132" t="str">
        <v>幼児2人同乗用自転車</v>
      </c>
      <c r="E226" s="132" t="str">
        <v>ハンドルの剛性</v>
      </c>
      <c r="F226" s="132" t="str">
        <v>幼児2人同乗用自転車 ハンドルの剛性</v>
      </c>
      <c r="G226" s="132" t="str">
        <v>JIS D 9301 幼児2人同乗用自転車 ハンドルの剛性0</v>
      </c>
      <c r="H226" s="133">
        <v>9500</v>
      </c>
      <c r="I226" s="133">
        <v>10450</v>
      </c>
      <c r="J226" s="132">
        <v>0</v>
      </c>
      <c r="K226" s="132">
        <v>0</v>
      </c>
    </row>
    <row r="227" spans="2:11" s="87" customFormat="1" ht="26" customHeight="1" x14ac:dyDescent="0.2">
      <c r="B227" s="130">
        <v>318</v>
      </c>
      <c r="C227" s="132" t="str">
        <v>その他の自転車試験</v>
      </c>
      <c r="D227" s="132" t="str">
        <v>幼児2人同乗用自転車</v>
      </c>
      <c r="E227" s="132" t="str">
        <v>耐振性試験</v>
      </c>
      <c r="F227" s="132" t="str">
        <v>幼児2人同乗用自転車 耐振性試験</v>
      </c>
      <c r="G227" s="132" t="str">
        <v>JIS D 9301 幼児2人同乗用自転車 耐振性試験0</v>
      </c>
      <c r="H227" s="133">
        <v>36500</v>
      </c>
      <c r="I227" s="133">
        <v>40150</v>
      </c>
      <c r="J227" s="132">
        <v>0</v>
      </c>
      <c r="K227" s="132">
        <v>0</v>
      </c>
    </row>
    <row r="228" spans="2:11" s="87" customFormat="1" ht="26" customHeight="1" x14ac:dyDescent="0.2">
      <c r="B228" s="130">
        <v>319</v>
      </c>
      <c r="C228" s="132" t="str">
        <v>その他の自転車試験</v>
      </c>
      <c r="D228" s="132" t="str">
        <v>幼児用自転車</v>
      </c>
      <c r="E228" s="132" t="str">
        <v>手動ブレーキの制動力試験</v>
      </c>
      <c r="F228" s="132" t="str">
        <v>幼児用自転車 手動ブレーキの制動力試験</v>
      </c>
      <c r="G228" s="132" t="str">
        <v>JIS D 9301 幼児用自転車 手動ブレーキの制動力試験JIS D 9302:2026 6.1.5</v>
      </c>
      <c r="H228" s="133">
        <v>33500</v>
      </c>
      <c r="I228" s="133">
        <v>36850</v>
      </c>
      <c r="J228" s="132" t="str">
        <v>JIS D 9302:2026 6.1.5</v>
      </c>
      <c r="K228" s="132" t="str">
        <v>手動ブレーキのブレーキ片側1レバーあたりの手数料</v>
      </c>
    </row>
    <row r="229" spans="2:11" s="87" customFormat="1" ht="26" customHeight="1" x14ac:dyDescent="0.2">
      <c r="B229" s="130">
        <v>320</v>
      </c>
      <c r="C229" s="132" t="str">
        <v>その他の自転車試験</v>
      </c>
      <c r="D229" s="132" t="str">
        <v>幼児用自転車</v>
      </c>
      <c r="E229" s="132" t="str">
        <v>コースタハブの制動力試験</v>
      </c>
      <c r="F229" s="132" t="str">
        <v>幼児用自転車 コースタハブの制動力試験</v>
      </c>
      <c r="G229" s="132" t="str">
        <v>JIS D 9301 幼児用自転車 コースタハブの制動力試験JIS D 9302:2026 6.1.5</v>
      </c>
      <c r="H229" s="133">
        <v>24500</v>
      </c>
      <c r="I229" s="133">
        <v>26950.000000000004</v>
      </c>
      <c r="J229" s="132" t="str">
        <v>JIS D 9302:2026 6.1.5</v>
      </c>
      <c r="K229" s="132">
        <v>0</v>
      </c>
    </row>
    <row r="230" spans="2:11" s="87" customFormat="1" ht="26" customHeight="1" x14ac:dyDescent="0.2">
      <c r="B230" s="130">
        <v>321</v>
      </c>
      <c r="C230" s="132" t="str">
        <v>その他の自転車試験</v>
      </c>
      <c r="D230" s="132" t="str">
        <v>幼児用自転車</v>
      </c>
      <c r="E230" s="132" t="str">
        <v>補助車輪の寸法</v>
      </c>
      <c r="F230" s="132" t="str">
        <v>幼児用自転車 補助車輪の寸法</v>
      </c>
      <c r="G230" s="132" t="str">
        <v>JIS D 9301 幼児用自転車 補助車輪の寸法0</v>
      </c>
      <c r="H230" s="133">
        <v>3500</v>
      </c>
      <c r="I230" s="133">
        <v>3850.0000000000005</v>
      </c>
      <c r="J230" s="132">
        <v>0</v>
      </c>
      <c r="K230" s="132">
        <v>0</v>
      </c>
    </row>
    <row r="231" spans="2:11" s="87" customFormat="1" ht="26" customHeight="1" x14ac:dyDescent="0.2">
      <c r="B231" s="130">
        <v>322</v>
      </c>
      <c r="C231" s="132" t="str">
        <v>その他の自転車試験</v>
      </c>
      <c r="D231" s="132" t="str">
        <v>幼児用自転車</v>
      </c>
      <c r="E231" s="132" t="str">
        <v>補助車輪の強度　垂直力</v>
      </c>
      <c r="F231" s="132" t="str">
        <v>幼児用自転車 補助車輪の強度　垂直力</v>
      </c>
      <c r="G231" s="132" t="str">
        <v>JIS D 9301 幼児用自転車 補助車輪の強度　垂直力JIS D 9302:2026 6.4.5.1</v>
      </c>
      <c r="H231" s="133">
        <v>15000</v>
      </c>
      <c r="I231" s="133">
        <v>16500</v>
      </c>
      <c r="J231" s="132" t="str">
        <v>JIS D 9302:2026 6.4.5.1</v>
      </c>
      <c r="K231" s="132" t="str">
        <v>両側での手数料、片側のみでも同料金</v>
      </c>
    </row>
    <row r="232" spans="2:11" s="87" customFormat="1" ht="26" customHeight="1" x14ac:dyDescent="0.2">
      <c r="B232" s="130">
        <v>323</v>
      </c>
      <c r="C232" s="132" t="str">
        <v>その他の自転車試験</v>
      </c>
      <c r="D232" s="132" t="str">
        <v>幼児用自転車</v>
      </c>
      <c r="E232" s="132" t="str">
        <v>補助車輪の強度　後方力</v>
      </c>
      <c r="F232" s="132" t="str">
        <v>幼児用自転車 補助車輪の強度　後方力</v>
      </c>
      <c r="G232" s="132" t="str">
        <v>JIS D 9301 幼児用自転車 補助車輪の強度　後方力JIS D 9302:2026 6.4.5.2</v>
      </c>
      <c r="H232" s="133">
        <v>15000</v>
      </c>
      <c r="I232" s="133">
        <v>16500</v>
      </c>
      <c r="J232" s="132" t="str">
        <v>JIS D 9302:2026 6.4.5.2</v>
      </c>
      <c r="K232" s="132" t="str">
        <v>両側での手数料、片側のみでも同料金</v>
      </c>
    </row>
    <row r="233" spans="2:11" s="87" customFormat="1" ht="26" customHeight="1" x14ac:dyDescent="0.2">
      <c r="B233" s="130">
        <v>324</v>
      </c>
      <c r="C233" s="132" t="str">
        <v>その他の自転車試験</v>
      </c>
      <c r="D233" s="132" t="str">
        <v>BAA自転車安全基準</v>
      </c>
      <c r="E233" s="132" t="str">
        <v>ブレーキレバーの固定強度</v>
      </c>
      <c r="F233" s="132" t="str">
        <v>BAA自転車安全基準 ブレーキレバーの固定強度</v>
      </c>
      <c r="G233" s="132" t="str">
        <v>JIS D 9301 BAA自転車安全基準 ブレーキレバーの固定強度0</v>
      </c>
      <c r="H233" s="133">
        <v>4500</v>
      </c>
      <c r="I233" s="133">
        <v>4950</v>
      </c>
      <c r="J233" s="132">
        <v>0</v>
      </c>
      <c r="K233" s="132" t="str">
        <v>左右両方での手数料、片側のみでも同料金</v>
      </c>
    </row>
    <row r="234" spans="2:11" s="87" customFormat="1" ht="26" customHeight="1" x14ac:dyDescent="0.2">
      <c r="B234" s="130">
        <v>325</v>
      </c>
      <c r="C234" s="132" t="str">
        <v>その他の自転車試験</v>
      </c>
      <c r="D234" s="132" t="str">
        <v>BAA自転車安全基準</v>
      </c>
      <c r="E234" s="132" t="str">
        <v>ブレーキレバーの転倒強度</v>
      </c>
      <c r="F234" s="132" t="str">
        <v>BAA自転車安全基準 ブレーキレバーの転倒強度</v>
      </c>
      <c r="G234" s="132" t="str">
        <v>JIS D 9301 BAA自転車安全基準 ブレーキレバーの転倒強度0</v>
      </c>
      <c r="H234" s="133">
        <v>5500</v>
      </c>
      <c r="I234" s="133">
        <v>6050.0000000000009</v>
      </c>
      <c r="J234" s="132">
        <v>0</v>
      </c>
      <c r="K234" s="132" t="str">
        <v>左右両方での手数料、片側のみでも同料金</v>
      </c>
    </row>
    <row r="235" spans="2:11" s="87" customFormat="1" ht="26" customHeight="1" x14ac:dyDescent="0.2">
      <c r="B235" s="130">
        <v>326</v>
      </c>
      <c r="C235" s="132" t="str">
        <v>その他の自転車試験</v>
      </c>
      <c r="D235" s="132" t="str">
        <v>BAA自転車安全基準</v>
      </c>
      <c r="E235" s="132" t="str">
        <v>クランクの強度試験（追加35°）</v>
      </c>
      <c r="F235" s="132" t="str">
        <v>BAA自転車安全基準 クランクの強度試験（追加35°）</v>
      </c>
      <c r="G235" s="132" t="str">
        <v>JIS D 9301 BAA自転車安全基準 クランクの強度試験（追加35°）0</v>
      </c>
      <c r="H235" s="133">
        <v>14000</v>
      </c>
      <c r="I235" s="133">
        <v>15400.000000000002</v>
      </c>
      <c r="J235" s="132">
        <v>0</v>
      </c>
      <c r="K235" s="132">
        <v>0</v>
      </c>
    </row>
    <row r="236" spans="2:11" s="87" customFormat="1" ht="26" customHeight="1" x14ac:dyDescent="0.2">
      <c r="B236" s="130">
        <v>327</v>
      </c>
      <c r="C236" s="132" t="str">
        <v>その他の自転車試験</v>
      </c>
      <c r="D236" s="132" t="str">
        <v>BAA自転車安全基準</v>
      </c>
      <c r="E236" s="132" t="str">
        <v>ペダル体の引き抜き強度</v>
      </c>
      <c r="F236" s="132" t="str">
        <v>BAA自転車安全基準 ペダル体の引き抜き強度</v>
      </c>
      <c r="G236" s="132" t="str">
        <v>JIS D 9301 BAA自転車安全基準 ペダル体の引き抜き強度0</v>
      </c>
      <c r="H236" s="133">
        <v>9500</v>
      </c>
      <c r="I236" s="133">
        <v>10450</v>
      </c>
      <c r="J236" s="132">
        <v>0</v>
      </c>
      <c r="K236" s="132" t="str">
        <v>左右両方での手数料、片側のみでも同料金</v>
      </c>
    </row>
    <row r="237" spans="2:11" s="87" customFormat="1" ht="26" customHeight="1" x14ac:dyDescent="0.2">
      <c r="B237" s="130">
        <v>328</v>
      </c>
      <c r="C237" s="132" t="str">
        <v>その他の自転車試験</v>
      </c>
      <c r="D237" s="132" t="str">
        <v>BAA自転車安全基準</v>
      </c>
      <c r="E237" s="132" t="str">
        <v>前車輪異物挟み込み防護装置の大きさ</v>
      </c>
      <c r="F237" s="132" t="str">
        <v>BAA自転車安全基準 前車輪異物挟み込み防護装置の大きさ</v>
      </c>
      <c r="G237" s="132" t="str">
        <v>JIS D 9301 BAA自転車安全基準 前車輪異物挟み込み防護装置の大きさ0</v>
      </c>
      <c r="H237" s="133">
        <v>2000</v>
      </c>
      <c r="I237" s="133">
        <v>2200</v>
      </c>
      <c r="J237" s="132">
        <v>0</v>
      </c>
      <c r="K237" s="132">
        <v>0</v>
      </c>
    </row>
    <row r="238" spans="2:11" s="87" customFormat="1" ht="26" customHeight="1" x14ac:dyDescent="0.2">
      <c r="B238" s="130">
        <v>329</v>
      </c>
      <c r="C238" s="132" t="str">
        <v>その他の自転車試験</v>
      </c>
      <c r="D238" s="132" t="str">
        <v>BAA自転車安全基準</v>
      </c>
      <c r="E238" s="132" t="str">
        <v>MTB類形車のフロントフォークへの表示確認</v>
      </c>
      <c r="F238" s="132" t="str">
        <v>BAA自転車安全基準 MTB類形車のフロントフォークへの表示確認</v>
      </c>
      <c r="G238" s="132" t="str">
        <v>JIS D 9301 BAA自転車安全基準 MTB類形車のフロントフォークへの表示確認0</v>
      </c>
      <c r="H238" s="133">
        <v>1500</v>
      </c>
      <c r="I238" s="133">
        <v>1650.0000000000002</v>
      </c>
      <c r="J238" s="132">
        <v>0</v>
      </c>
      <c r="K238" s="132">
        <v>0</v>
      </c>
    </row>
    <row r="239" spans="2:11" s="87" customFormat="1" ht="26" customHeight="1" x14ac:dyDescent="0.2">
      <c r="B239" s="130">
        <v>330</v>
      </c>
      <c r="C239" s="132" t="str">
        <v>その他の自転車試験</v>
      </c>
      <c r="D239" s="132" t="str">
        <v>BAA自転車安全基準</v>
      </c>
      <c r="E239" s="132" t="str">
        <v>クイックレバー、折りたたみ機構表示確認</v>
      </c>
      <c r="F239" s="132" t="str">
        <v>BAA自転車安全基準 クイックレバー、折りたたみ機構表示確認</v>
      </c>
      <c r="G239" s="132" t="str">
        <v>JIS D 9301 BAA自転車安全基準 クイックレバー、折りたたみ機構表示確認0</v>
      </c>
      <c r="H239" s="133">
        <v>1500</v>
      </c>
      <c r="I239" s="133">
        <v>1650.0000000000002</v>
      </c>
      <c r="J239" s="132">
        <v>0</v>
      </c>
      <c r="K239" s="132">
        <v>0</v>
      </c>
    </row>
    <row r="240" spans="2:11" s="87" customFormat="1" ht="26" customHeight="1" x14ac:dyDescent="0.2">
      <c r="B240" s="130">
        <v>331</v>
      </c>
      <c r="C240" s="132" t="str">
        <v>その他の自転車試験</v>
      </c>
      <c r="D240" s="132" t="str">
        <v>BAA自転車安全基準</v>
      </c>
      <c r="E240" s="132" t="str">
        <v>重要保安部品への表示確認</v>
      </c>
      <c r="F240" s="132" t="str">
        <v>BAA自転車安全基準 重要保安部品への表示確認</v>
      </c>
      <c r="G240" s="132" t="str">
        <v>JIS D 9301 BAA自転車安全基準 重要保安部品への表示確認0</v>
      </c>
      <c r="H240" s="133">
        <v>1500</v>
      </c>
      <c r="I240" s="133">
        <v>1650.0000000000002</v>
      </c>
      <c r="J240" s="132">
        <v>0</v>
      </c>
      <c r="K240" s="132" t="str">
        <v>1部品あたりの手数料</v>
      </c>
    </row>
    <row r="241" spans="2:11" s="87" customFormat="1" ht="26" customHeight="1" x14ac:dyDescent="0.2">
      <c r="B241" s="130">
        <v>332</v>
      </c>
      <c r="C241" s="132" t="str">
        <v>その他の自転車試験</v>
      </c>
      <c r="D241" s="132" t="str">
        <v>ハブ</v>
      </c>
      <c r="E241" s="132" t="str">
        <v>ハブの回転摩耗試験</v>
      </c>
      <c r="F241" s="132" t="str">
        <v>ハブ ハブの回転摩耗試験</v>
      </c>
      <c r="G241" s="132" t="str">
        <v>JIS D 9301 ハブ ハブの回転摩耗試験0</v>
      </c>
      <c r="H241" s="133" t="str">
        <v>対応不可</v>
      </c>
      <c r="I241" s="133" t="str">
        <v>対応不可</v>
      </c>
      <c r="J241" s="132">
        <v>0</v>
      </c>
      <c r="K241" s="132">
        <v>0</v>
      </c>
    </row>
    <row r="242" spans="2:11" s="87" customFormat="1" ht="26" customHeight="1" x14ac:dyDescent="0.2">
      <c r="B242" s="130">
        <v>333</v>
      </c>
      <c r="C242" s="132" t="str">
        <v>その他の自転車試験</v>
      </c>
      <c r="D242" s="132" t="str">
        <v>車輪</v>
      </c>
      <c r="E242" s="132" t="str">
        <v>衝突試験（車輪のみ）</v>
      </c>
      <c r="F242" s="132" t="str">
        <v>車輪 衝突試験（車輪のみ）</v>
      </c>
      <c r="G242" s="132" t="str">
        <v>JIS D 9301 車輪 衝突試験（車輪のみ）0</v>
      </c>
      <c r="H242" s="133">
        <v>14500</v>
      </c>
      <c r="I242" s="133">
        <v>15950.000000000002</v>
      </c>
      <c r="J242" s="132">
        <v>0</v>
      </c>
      <c r="K242" s="132" t="str">
        <v>1試験あたりの手数料</v>
      </c>
    </row>
    <row r="243" spans="2:11" s="87" customFormat="1" ht="26" customHeight="1" x14ac:dyDescent="0.2">
      <c r="B243" s="130">
        <v>334</v>
      </c>
      <c r="C243" s="132" t="str">
        <v>その他の自転車試験</v>
      </c>
      <c r="D243" s="132" t="str">
        <v>車輪</v>
      </c>
      <c r="E243" s="132" t="str">
        <v>衝突試験（車輪＋フレーム等）</v>
      </c>
      <c r="F243" s="132" t="str">
        <v>車輪 衝突試験（車輪＋フレーム等）</v>
      </c>
      <c r="G243" s="132" t="str">
        <v>JIS D 9301 車輪 衝突試験（車輪＋フレーム等）0</v>
      </c>
      <c r="H243" s="133">
        <v>14500</v>
      </c>
      <c r="I243" s="133">
        <v>15950.000000000002</v>
      </c>
      <c r="J243" s="132">
        <v>0</v>
      </c>
      <c r="K243" s="132" t="str">
        <v>1試験あたりの手数料</v>
      </c>
    </row>
    <row r="244" spans="2:11" s="87" customFormat="1" ht="26" customHeight="1" x14ac:dyDescent="0.2">
      <c r="B244" s="130">
        <v>335</v>
      </c>
      <c r="C244" s="132" t="str">
        <v>その他の自転車試験</v>
      </c>
      <c r="D244" s="132" t="str">
        <v>車輪</v>
      </c>
      <c r="E244" s="132" t="str">
        <v>動画撮影</v>
      </c>
      <c r="F244" s="132" t="str">
        <v>車輪 動画撮影</v>
      </c>
      <c r="G244" s="132" t="str">
        <v>JIS D 9301 車輪 動画撮影0</v>
      </c>
      <c r="H244" s="133">
        <v>5500</v>
      </c>
      <c r="I244" s="133">
        <v>6050.0000000000009</v>
      </c>
      <c r="J244" s="132">
        <v>0</v>
      </c>
      <c r="K244" s="132" t="str">
        <v>衝突試験1回あたりのデータ提供</v>
      </c>
    </row>
    <row r="245" spans="2:11" s="87" customFormat="1" ht="26" customHeight="1" x14ac:dyDescent="0.2">
      <c r="B245" s="130">
        <v>336</v>
      </c>
      <c r="C245" s="132" t="str">
        <v>その他の自転車試験</v>
      </c>
      <c r="D245" s="132" t="str">
        <v>車輪</v>
      </c>
      <c r="E245" s="132" t="str">
        <v>車輪台上走行試験（または車輪の疲労試験）</v>
      </c>
      <c r="F245" s="132" t="str">
        <v>車輪 車輪台上走行試験（または車輪の疲労試験）</v>
      </c>
      <c r="G245" s="132" t="str">
        <v>JIS D 9301 車輪 車輪台上走行試験（または車輪の疲労試験）JIS D 9313-5:2026 附属書A</v>
      </c>
      <c r="H245" s="133">
        <v>32000</v>
      </c>
      <c r="I245" s="133">
        <v>35200</v>
      </c>
      <c r="J245" s="132" t="str">
        <v>JIS D 9313-5:2026 附属書A</v>
      </c>
      <c r="K245" s="132" t="str">
        <v>基礎料金(500kmまで)またはJIS D 9313-5 附属書Aの場合は規定回数</v>
      </c>
    </row>
    <row r="246" spans="2:11" s="87" customFormat="1" ht="26" customHeight="1" x14ac:dyDescent="0.2">
      <c r="B246" s="130">
        <v>337</v>
      </c>
      <c r="C246" s="132" t="str">
        <v>その他の自転車試験</v>
      </c>
      <c r="D246" s="132" t="str">
        <v>車輪</v>
      </c>
      <c r="E246" s="132" t="str">
        <v>車輪台上走行試験（または車輪の疲労試験）</v>
      </c>
      <c r="F246" s="132" t="str">
        <v>車輪 車輪台上走行試験（または車輪の疲労試験）</v>
      </c>
      <c r="G246" s="132" t="str">
        <v>JIS D 9301 車輪 車輪台上走行試験（または車輪の疲労試験）0</v>
      </c>
      <c r="H246" s="133">
        <v>18500</v>
      </c>
      <c r="I246" s="133">
        <v>20350</v>
      </c>
      <c r="J246" s="132">
        <v>0</v>
      </c>
      <c r="K246" s="132" t="str">
        <v>以降500km毎またはJIS D 9313-5 附属書Aの場合は規定回数毎の追加手数料</v>
      </c>
    </row>
    <row r="247" spans="2:11" s="87" customFormat="1" ht="26" customHeight="1" x14ac:dyDescent="0.2">
      <c r="B247" s="130">
        <v>338</v>
      </c>
      <c r="C247" s="132" t="str">
        <v>その他の自転車試験</v>
      </c>
      <c r="D247" s="132" t="str">
        <v>スポーク</v>
      </c>
      <c r="E247" s="132" t="str">
        <v>スポークの切断強度試験</v>
      </c>
      <c r="F247" s="132" t="str">
        <v>スポーク スポークの切断強度試験</v>
      </c>
      <c r="G247" s="132" t="str">
        <v>JIS D 9301 スポーク スポークの切断強度試験0</v>
      </c>
      <c r="H247" s="133">
        <v>14000</v>
      </c>
      <c r="I247" s="133">
        <v>15400.000000000002</v>
      </c>
      <c r="J247" s="132">
        <v>0</v>
      </c>
      <c r="K247" s="132" t="str">
        <v>一式（5本）あたりの手数料</v>
      </c>
    </row>
    <row r="248" spans="2:11" s="87" customFormat="1" ht="26" customHeight="1" x14ac:dyDescent="0.2">
      <c r="B248" s="130">
        <v>339</v>
      </c>
      <c r="C248" s="132" t="str">
        <v>その他の自転車試験</v>
      </c>
      <c r="D248" s="132" t="str">
        <v>スポーク</v>
      </c>
      <c r="E248" s="132" t="str">
        <v>スポークの繰返し曲げ試験</v>
      </c>
      <c r="F248" s="132" t="str">
        <v>スポーク スポークの繰返し曲げ試験</v>
      </c>
      <c r="G248" s="132" t="str">
        <v>JIS D 9301 スポーク スポークの繰返し曲げ試験0</v>
      </c>
      <c r="H248" s="133">
        <v>14000</v>
      </c>
      <c r="I248" s="133">
        <v>15400.000000000002</v>
      </c>
      <c r="J248" s="132">
        <v>0</v>
      </c>
      <c r="K248" s="132" t="str">
        <v>一式（5本）あたりの手数料</v>
      </c>
    </row>
    <row r="249" spans="2:11" s="87" customFormat="1" ht="26" customHeight="1" x14ac:dyDescent="0.2">
      <c r="B249" s="130">
        <v>340</v>
      </c>
      <c r="C249" s="132" t="str">
        <v>その他の自転車試験</v>
      </c>
      <c r="D249" s="132" t="str">
        <v>チェーン引き</v>
      </c>
      <c r="E249" s="132" t="str">
        <v>チェーン引きの破断強度試験</v>
      </c>
      <c r="F249" s="132" t="str">
        <v>チェーン引き チェーン引きの破断強度試験</v>
      </c>
      <c r="G249" s="132" t="str">
        <v>JIS D 9301 チェーン引き チェーン引きの破断強度試験0</v>
      </c>
      <c r="H249" s="133">
        <v>9500</v>
      </c>
      <c r="I249" s="133">
        <v>10450</v>
      </c>
      <c r="J249" s="132">
        <v>0</v>
      </c>
      <c r="K249" s="132">
        <v>0</v>
      </c>
    </row>
    <row r="250" spans="2:11" s="87" customFormat="1" ht="26" customHeight="1" x14ac:dyDescent="0.2">
      <c r="B250" s="130">
        <v>341</v>
      </c>
      <c r="C250" s="132" t="str">
        <v>その他の自転車試験</v>
      </c>
      <c r="D250" s="132" t="str">
        <v>ワイヤ錠、チェーン錠</v>
      </c>
      <c r="E250" s="132" t="str">
        <v>ワイヤ錠、チェーン錠の引張強度試験</v>
      </c>
      <c r="F250" s="132" t="str">
        <v>ワイヤ錠、チェーン錠 ワイヤ錠、チェーン錠の引張強度試験</v>
      </c>
      <c r="G250" s="132" t="str">
        <v>JIS D 9301 ワイヤ錠、チェーン錠 ワイヤ錠、チェーン錠の引張強度試験0</v>
      </c>
      <c r="H250" s="133">
        <v>9500</v>
      </c>
      <c r="I250" s="133">
        <v>10450</v>
      </c>
      <c r="J250" s="132">
        <v>0</v>
      </c>
      <c r="K250" s="132">
        <v>0</v>
      </c>
    </row>
    <row r="251" spans="2:11" s="87" customFormat="1" ht="26" customHeight="1" x14ac:dyDescent="0.2">
      <c r="B251" s="130">
        <v>342</v>
      </c>
      <c r="C251" s="132" t="str">
        <v>その他の自転車試験</v>
      </c>
      <c r="D251" s="132" t="str">
        <v>灯火装置</v>
      </c>
      <c r="E251" s="132" t="str">
        <v>ダイナモの運転特性</v>
      </c>
      <c r="F251" s="132" t="str">
        <v>灯火装置 ダイナモの運転特性</v>
      </c>
      <c r="G251" s="132" t="str">
        <v>JIS D 9301 灯火装置 ダイナモの運転特性0</v>
      </c>
      <c r="H251" s="133">
        <v>36500</v>
      </c>
      <c r="I251" s="133">
        <v>40150</v>
      </c>
      <c r="J251" s="132">
        <v>0</v>
      </c>
      <c r="K251" s="132">
        <v>0</v>
      </c>
    </row>
    <row r="252" spans="2:11" s="87" customFormat="1" ht="26" customHeight="1" x14ac:dyDescent="0.2">
      <c r="B252" s="130">
        <v>343</v>
      </c>
      <c r="C252" s="132" t="str">
        <v>その他の自転車試験</v>
      </c>
      <c r="D252" s="132" t="str">
        <v>自転車用幼児座席(SG基準)</v>
      </c>
      <c r="E252" s="132" t="str">
        <v>振動試験</v>
      </c>
      <c r="F252" s="132" t="str">
        <v>自転車用幼児座席(SG基準) 振動試験</v>
      </c>
      <c r="G252" s="132" t="str">
        <v>JIS D 9301 自転車用幼児座席(SG基準) 振動試験0</v>
      </c>
      <c r="H252" s="133">
        <v>32000</v>
      </c>
      <c r="I252" s="133">
        <v>35200</v>
      </c>
      <c r="J252" s="132">
        <v>0</v>
      </c>
      <c r="K252" s="132">
        <v>0</v>
      </c>
    </row>
    <row r="253" spans="2:11" s="87" customFormat="1" ht="26" customHeight="1" x14ac:dyDescent="0.2">
      <c r="B253" s="130">
        <v>344</v>
      </c>
      <c r="C253" s="132" t="str">
        <v>その他の自転車試験</v>
      </c>
      <c r="D253" s="132" t="str">
        <v>自転車用幼児座席(SG基準)</v>
      </c>
      <c r="E253" s="132" t="str">
        <v>足乗せ斜め作動耐久試験</v>
      </c>
      <c r="F253" s="132" t="str">
        <v>自転車用幼児座席(SG基準) 足乗せ斜め作動耐久試験</v>
      </c>
      <c r="G253" s="132" t="str">
        <v>JIS D 9301 自転車用幼児座席(SG基準) 足乗せ斜め作動耐久試験0</v>
      </c>
      <c r="H253" s="133">
        <v>32000</v>
      </c>
      <c r="I253" s="133">
        <v>35200</v>
      </c>
      <c r="J253" s="132">
        <v>0</v>
      </c>
      <c r="K253" s="132">
        <v>0</v>
      </c>
    </row>
    <row r="254" spans="2:11" s="87" customFormat="1" ht="26" customHeight="1" x14ac:dyDescent="0.2">
      <c r="B254" s="130">
        <v>345</v>
      </c>
      <c r="C254" s="132" t="str">
        <v>その他の自転車試験</v>
      </c>
      <c r="D254" s="132" t="str">
        <v>自転車用幼児座席(SG基準)</v>
      </c>
      <c r="E254" s="132" t="str">
        <v>静荷重試験（10項目）</v>
      </c>
      <c r="F254" s="132" t="str">
        <v>自転車用幼児座席(SG基準) 静荷重試験（10項目）</v>
      </c>
      <c r="G254" s="132" t="str">
        <v>JIS D 9301 自転車用幼児座席(SG基準) 静荷重試験（10項目）0</v>
      </c>
      <c r="H254" s="133">
        <v>50000</v>
      </c>
      <c r="I254" s="133">
        <v>55000.000000000007</v>
      </c>
      <c r="J254" s="132">
        <v>0</v>
      </c>
      <c r="K254" s="132">
        <v>0</v>
      </c>
    </row>
    <row r="255" spans="2:11" s="87" customFormat="1" ht="26" customHeight="1" x14ac:dyDescent="0.2">
      <c r="B255" s="130">
        <v>346</v>
      </c>
      <c r="C255" s="132" t="str">
        <v>その他の自転車試験</v>
      </c>
      <c r="D255" s="132" t="str">
        <v>自転車用幼児座席(SG基準)</v>
      </c>
      <c r="E255" s="132" t="str">
        <v>耐落下衝撃性試験（高温）</v>
      </c>
      <c r="F255" s="132" t="str">
        <v>自転車用幼児座席(SG基準) 耐落下衝撃性試験（高温）</v>
      </c>
      <c r="G255" s="132" t="str">
        <v>JIS D 9301 自転車用幼児座席(SG基準) 耐落下衝撃性試験（高温）0</v>
      </c>
      <c r="H255" s="133">
        <v>8500</v>
      </c>
      <c r="I255" s="133">
        <v>9350</v>
      </c>
      <c r="J255" s="132">
        <v>0</v>
      </c>
      <c r="K255" s="132">
        <v>0</v>
      </c>
    </row>
    <row r="256" spans="2:11" s="87" customFormat="1" ht="26" customHeight="1" x14ac:dyDescent="0.2">
      <c r="B256" s="130">
        <v>347</v>
      </c>
      <c r="C256" s="132" t="str">
        <v>その他の自転車試験</v>
      </c>
      <c r="D256" s="132" t="str">
        <v>自転車用幼児座席(SG基準)</v>
      </c>
      <c r="E256" s="132" t="str">
        <v>耐落下衝撃性試験（低温）</v>
      </c>
      <c r="F256" s="132" t="str">
        <v>自転車用幼児座席(SG基準) 耐落下衝撃性試験（低温）</v>
      </c>
      <c r="G256" s="132" t="str">
        <v>JIS D 9301 自転車用幼児座席(SG基準) 耐落下衝撃性試験（低温）0</v>
      </c>
      <c r="H256" s="133">
        <v>8500</v>
      </c>
      <c r="I256" s="133">
        <v>9350</v>
      </c>
      <c r="J256" s="132">
        <v>0</v>
      </c>
      <c r="K256" s="132">
        <v>0</v>
      </c>
    </row>
    <row r="257" spans="2:11" s="87" customFormat="1" ht="26" customHeight="1" x14ac:dyDescent="0.2">
      <c r="B257" s="130">
        <v>348</v>
      </c>
      <c r="C257" s="132" t="str">
        <v>その他の自転車試験</v>
      </c>
      <c r="D257" s="132" t="str">
        <v>電動アシスト自転車その他</v>
      </c>
      <c r="E257" s="132" t="str">
        <v>R200法による航続距離</v>
      </c>
      <c r="F257" s="132" t="str">
        <v>電動アシスト自転車その他 R200法による航続距離</v>
      </c>
      <c r="G257" s="132" t="str">
        <v>JIS D 9301 電動アシスト自転車その他 R200法による航続距離0</v>
      </c>
      <c r="H257" s="133" t="str">
        <v>要相談</v>
      </c>
      <c r="I257" s="133" t="str">
        <v>要相談</v>
      </c>
      <c r="J257" s="132">
        <v>0</v>
      </c>
      <c r="K257" s="132" t="str">
        <v>想定される航続距離により所要時間が変わるため料金も変わります</v>
      </c>
    </row>
    <row r="258" spans="2:11" s="87" customFormat="1" ht="26" customHeight="1" x14ac:dyDescent="0.2">
      <c r="B258" s="130">
        <v>349</v>
      </c>
      <c r="C258" s="132" t="str">
        <v>非公表</v>
      </c>
      <c r="D258" s="132" t="str">
        <v>該当なし</v>
      </c>
      <c r="E258" s="132">
        <v>0</v>
      </c>
      <c r="F258" s="132" t="str">
        <v xml:space="preserve">該当なし </v>
      </c>
      <c r="G258" s="132" t="str">
        <v>JIS D 9301 該当なし 0</v>
      </c>
      <c r="H258" s="133">
        <v>0</v>
      </c>
      <c r="I258" s="133">
        <v>0</v>
      </c>
      <c r="J258" s="132">
        <v>0</v>
      </c>
      <c r="K258" s="132">
        <v>0</v>
      </c>
    </row>
    <row r="259" spans="2:11" s="87" customFormat="1" ht="26" customHeight="1" x14ac:dyDescent="0.2">
      <c r="B259" s="130">
        <v>501</v>
      </c>
      <c r="C259" s="132" t="str">
        <v>その他の試験</v>
      </c>
      <c r="D259" s="132" t="str">
        <v>動的応力測定</v>
      </c>
      <c r="E259" s="132" t="str">
        <v>ひずみゲージ貼り付け1点含む</v>
      </c>
      <c r="F259" s="132" t="str">
        <v>動的応力測定 ひずみゲージ貼り付け1点含む</v>
      </c>
      <c r="G259" s="132" t="str">
        <v>JIS D 9301 動的応力測定 ひずみゲージ貼り付け1点含む0</v>
      </c>
      <c r="H259" s="133">
        <v>9000</v>
      </c>
      <c r="I259" s="133">
        <v>9900</v>
      </c>
      <c r="J259" s="132">
        <v>0</v>
      </c>
      <c r="K259" s="132" t="str">
        <v>1点1試験あたりの手数料（ゲージ代含む）試験料金は別途</v>
      </c>
    </row>
    <row r="260" spans="2:11" s="87" customFormat="1" ht="26" customHeight="1" x14ac:dyDescent="0.2">
      <c r="B260" s="130">
        <v>502</v>
      </c>
      <c r="C260" s="132" t="str">
        <v>その他の試験</v>
      </c>
      <c r="D260" s="132" t="str">
        <v>動的応力測定</v>
      </c>
      <c r="E260" s="132" t="str">
        <v>ひずみゲージ貼り付け1点追加</v>
      </c>
      <c r="F260" s="132" t="str">
        <v>動的応力測定 ひずみゲージ貼り付け1点追加</v>
      </c>
      <c r="G260" s="132" t="str">
        <v>JIS D 9301 動的応力測定 ひずみゲージ貼り付け1点追加0</v>
      </c>
      <c r="H260" s="133">
        <v>4500</v>
      </c>
      <c r="I260" s="133">
        <v>4950</v>
      </c>
      <c r="J260" s="132">
        <v>0</v>
      </c>
      <c r="K260" s="132" t="str">
        <v>1点追加あたりの手数料（ゲージ代含む）</v>
      </c>
    </row>
    <row r="261" spans="2:11" s="87" customFormat="1" ht="26" customHeight="1" x14ac:dyDescent="0.2">
      <c r="B261" s="130">
        <v>503</v>
      </c>
      <c r="C261" s="132" t="str">
        <v>その他の試験</v>
      </c>
      <c r="D261" s="132" t="str">
        <v>応力測定などデータロガー使用のみ</v>
      </c>
      <c r="E261" s="132" t="str">
        <v>依頼者にてひずみゲージなど貼り付け</v>
      </c>
      <c r="F261" s="132" t="str">
        <v>応力測定などデータロガー使用のみ 依頼者にてひずみゲージなど貼り付け</v>
      </c>
      <c r="G261" s="132" t="str">
        <v>JIS D 9301 応力測定などデータロガー使用のみ 依頼者にてひずみゲージなど貼り付け0</v>
      </c>
      <c r="H261" s="133">
        <v>5500</v>
      </c>
      <c r="I261" s="133">
        <v>6050.0000000000009</v>
      </c>
      <c r="J261" s="132">
        <v>0</v>
      </c>
      <c r="K261" s="132" t="str">
        <v>1点1試験あたりの手数料　試験料金は別途</v>
      </c>
    </row>
    <row r="262" spans="2:11" s="87" customFormat="1" ht="26" customHeight="1" x14ac:dyDescent="0.2">
      <c r="B262" s="130">
        <v>504</v>
      </c>
      <c r="C262" s="132" t="str">
        <v>その他の試験</v>
      </c>
      <c r="D262" s="132" t="str">
        <v>応力測定などデータロガー使用のみ</v>
      </c>
      <c r="E262" s="132" t="str">
        <v>測定1点追加</v>
      </c>
      <c r="F262" s="132" t="str">
        <v>応力測定などデータロガー使用のみ 測定1点追加</v>
      </c>
      <c r="G262" s="132" t="str">
        <v>JIS D 9301 応力測定などデータロガー使用のみ 測定1点追加0</v>
      </c>
      <c r="H262" s="133">
        <v>2000</v>
      </c>
      <c r="I262" s="133">
        <v>2200</v>
      </c>
      <c r="J262" s="132">
        <v>0</v>
      </c>
      <c r="K262" s="132" t="str">
        <v>1点追加あたりの手数料</v>
      </c>
    </row>
    <row r="263" spans="2:11" s="87" customFormat="1" ht="26" customHeight="1" x14ac:dyDescent="0.2">
      <c r="B263" s="130">
        <v>505</v>
      </c>
      <c r="C263" s="132" t="str">
        <v>その他の試験</v>
      </c>
      <c r="D263" s="132" t="str">
        <v>静荷重試験</v>
      </c>
      <c r="E263" s="132">
        <v>0</v>
      </c>
      <c r="F263" s="132" t="str">
        <v xml:space="preserve">静荷重試験 </v>
      </c>
      <c r="G263" s="132" t="str">
        <v>JIS D 9301 静荷重試験 0</v>
      </c>
      <c r="H263" s="133">
        <v>9500</v>
      </c>
      <c r="I263" s="133">
        <v>10450</v>
      </c>
      <c r="J263" s="132">
        <v>0</v>
      </c>
      <c r="K263" s="132">
        <v>0</v>
      </c>
    </row>
    <row r="264" spans="2:11" s="87" customFormat="1" ht="26" customHeight="1" x14ac:dyDescent="0.2">
      <c r="B264" s="130">
        <v>506</v>
      </c>
      <c r="C264" s="132" t="str">
        <v>その他の試験</v>
      </c>
      <c r="D264" s="132" t="str">
        <v>荷重落下衝撃試験</v>
      </c>
      <c r="E264" s="132">
        <v>0</v>
      </c>
      <c r="F264" s="132" t="str">
        <v xml:space="preserve">荷重落下衝撃試験 </v>
      </c>
      <c r="G264" s="132" t="str">
        <v>JIS D 9301 荷重落下衝撃試験 0</v>
      </c>
      <c r="H264" s="133">
        <v>10000</v>
      </c>
      <c r="I264" s="133">
        <v>11000</v>
      </c>
      <c r="J264" s="132">
        <v>0</v>
      </c>
      <c r="K264" s="132">
        <v>0</v>
      </c>
    </row>
    <row r="265" spans="2:11" s="87" customFormat="1" ht="26" customHeight="1" x14ac:dyDescent="0.2">
      <c r="B265" s="130">
        <v>507</v>
      </c>
      <c r="C265" s="132" t="str">
        <v>その他の試験</v>
      </c>
      <c r="D265" s="132" t="str">
        <v>振動試験</v>
      </c>
      <c r="E265" s="132">
        <v>0</v>
      </c>
      <c r="F265" s="132" t="str">
        <v xml:space="preserve">振動試験 </v>
      </c>
      <c r="G265" s="132" t="str">
        <v>JIS D 9301 振動試験 0</v>
      </c>
      <c r="H265" s="133">
        <v>5500</v>
      </c>
      <c r="I265" s="133">
        <v>6050.0000000000009</v>
      </c>
      <c r="J265" s="132">
        <v>0</v>
      </c>
      <c r="K265" s="132" t="str">
        <v>1試料1時間あたりの手数料</v>
      </c>
    </row>
    <row r="266" spans="2:11" s="87" customFormat="1" ht="26" customHeight="1" x14ac:dyDescent="0.2">
      <c r="B266" s="130">
        <v>508</v>
      </c>
      <c r="C266" s="132" t="str">
        <v>その他の試験</v>
      </c>
      <c r="D266" s="132" t="str">
        <v>ロックウェル硬さ</v>
      </c>
      <c r="E266" s="132" t="str">
        <v>1点1試験</v>
      </c>
      <c r="F266" s="132" t="str">
        <v>ロックウェル硬さ 1点1試験</v>
      </c>
      <c r="G266" s="132" t="str">
        <v>JIS D 9301 ロックウェル硬さ 1点1試験0</v>
      </c>
      <c r="H266" s="133">
        <v>3500</v>
      </c>
      <c r="I266" s="133">
        <v>3850.0000000000005</v>
      </c>
      <c r="J266" s="132">
        <v>0</v>
      </c>
      <c r="K266" s="132" t="str">
        <v>1点1試験あたりの手数料</v>
      </c>
    </row>
    <row r="267" spans="2:11" s="87" customFormat="1" ht="26" customHeight="1" x14ac:dyDescent="0.2">
      <c r="B267" s="130">
        <v>509</v>
      </c>
      <c r="C267" s="132" t="str">
        <v>その他の試験</v>
      </c>
      <c r="D267" s="132" t="str">
        <v>ロックウェル硬さ</v>
      </c>
      <c r="E267" s="132" t="str">
        <v>1点追加</v>
      </c>
      <c r="F267" s="132" t="str">
        <v>ロックウェル硬さ 1点追加</v>
      </c>
      <c r="G267" s="132" t="str">
        <v>JIS D 9301 ロックウェル硬さ 1点追加0</v>
      </c>
      <c r="H267" s="133">
        <v>2000</v>
      </c>
      <c r="I267" s="133">
        <v>2200</v>
      </c>
      <c r="J267" s="132">
        <v>0</v>
      </c>
      <c r="K267" s="132" t="str">
        <v>1点追加あたりの手数料</v>
      </c>
    </row>
    <row r="268" spans="2:11" s="87" customFormat="1" ht="26" customHeight="1" x14ac:dyDescent="0.2">
      <c r="B268" s="130">
        <v>510</v>
      </c>
      <c r="C268" s="132" t="str">
        <v>その他の試験</v>
      </c>
      <c r="D268" s="132" t="str">
        <v>オートグラフ （通常）</v>
      </c>
      <c r="E268" s="132">
        <v>0</v>
      </c>
      <c r="F268" s="132" t="str">
        <v xml:space="preserve">オートグラフ （通常） </v>
      </c>
      <c r="G268" s="132" t="str">
        <v>JIS D 9301 オートグラフ （通常） 0</v>
      </c>
      <c r="H268" s="133">
        <v>13000</v>
      </c>
      <c r="I268" s="133">
        <v>14300.000000000002</v>
      </c>
      <c r="J268" s="132">
        <v>0</v>
      </c>
      <c r="K268" s="132" t="str">
        <v>JIS規定相当の単純な圧縮引張、弾性域</v>
      </c>
    </row>
    <row r="269" spans="2:11" s="87" customFormat="1" ht="26" customHeight="1" x14ac:dyDescent="0.2">
      <c r="B269" s="130">
        <v>511</v>
      </c>
      <c r="C269" s="132" t="str">
        <v>その他の試験</v>
      </c>
      <c r="D269" s="132" t="str">
        <v>オートグラフ  （難）</v>
      </c>
      <c r="E269" s="132">
        <v>0</v>
      </c>
      <c r="F269" s="132" t="str">
        <v xml:space="preserve">オートグラフ  （難） </v>
      </c>
      <c r="G269" s="132" t="str">
        <v>JIS D 9301 オートグラフ  （難） 0</v>
      </c>
      <c r="H269" s="133">
        <v>17500</v>
      </c>
      <c r="I269" s="133">
        <v>19250</v>
      </c>
      <c r="J269" s="132">
        <v>0</v>
      </c>
      <c r="K269" s="132" t="str">
        <v>上記以外</v>
      </c>
    </row>
    <row r="270" spans="2:11" s="87" customFormat="1" ht="26" customHeight="1" x14ac:dyDescent="0.2">
      <c r="B270" s="130">
        <v>512</v>
      </c>
      <c r="C270" s="132" t="str">
        <v>その他の試験</v>
      </c>
      <c r="D270" s="132" t="str">
        <v>原因究明調査</v>
      </c>
      <c r="E270" s="132">
        <v>0</v>
      </c>
      <c r="F270" s="132" t="str">
        <v xml:space="preserve">原因究明調査 </v>
      </c>
      <c r="G270" s="132" t="str">
        <v>JIS D 9301 原因究明調査 0</v>
      </c>
      <c r="H270" s="133" t="str">
        <v>要相談</v>
      </c>
      <c r="I270" s="133" t="str">
        <v>要相談</v>
      </c>
      <c r="J270" s="132">
        <v>0</v>
      </c>
      <c r="K270" s="132">
        <v>0</v>
      </c>
    </row>
    <row r="271" spans="2:11" s="87" customFormat="1" ht="26" customHeight="1" x14ac:dyDescent="0.2">
      <c r="B271" s="130">
        <v>513</v>
      </c>
      <c r="C271" s="132" t="str">
        <v>その他の試験</v>
      </c>
      <c r="D271" s="132" t="str">
        <v>電子顕微鏡写真撮影</v>
      </c>
      <c r="E271" s="132" t="str">
        <v>1試料1視野</v>
      </c>
      <c r="F271" s="132" t="str">
        <v>電子顕微鏡写真撮影 1試料1視野</v>
      </c>
      <c r="G271" s="132" t="str">
        <v>JIS D 9301 電子顕微鏡写真撮影 1試料1視野0</v>
      </c>
      <c r="H271" s="133">
        <v>8500</v>
      </c>
      <c r="I271" s="133">
        <v>9350</v>
      </c>
      <c r="J271" s="132">
        <v>0</v>
      </c>
      <c r="K271" s="132">
        <v>0</v>
      </c>
    </row>
    <row r="272" spans="2:11" s="87" customFormat="1" ht="26" customHeight="1" x14ac:dyDescent="0.2">
      <c r="B272" s="130">
        <v>514</v>
      </c>
      <c r="C272" s="132" t="str">
        <v>その他の試験</v>
      </c>
      <c r="D272" s="132" t="str">
        <v>電子顕微鏡写真撮影</v>
      </c>
      <c r="E272" s="132" t="str">
        <v>1試料追加1視野</v>
      </c>
      <c r="F272" s="132" t="str">
        <v>電子顕微鏡写真撮影 1試料追加1視野</v>
      </c>
      <c r="G272" s="132" t="str">
        <v>JIS D 9301 電子顕微鏡写真撮影 1試料追加1視野0</v>
      </c>
      <c r="H272" s="133">
        <v>5000</v>
      </c>
      <c r="I272" s="133">
        <v>5500</v>
      </c>
      <c r="J272" s="132">
        <v>0</v>
      </c>
      <c r="K272" s="132">
        <v>0</v>
      </c>
    </row>
    <row r="273" spans="2:11" s="87" customFormat="1" ht="26" customHeight="1" x14ac:dyDescent="0.2">
      <c r="B273" s="130">
        <v>515</v>
      </c>
      <c r="C273" s="132" t="str">
        <v>その他の試験</v>
      </c>
      <c r="D273" s="132" t="str">
        <v>電顕観察試料調整</v>
      </c>
      <c r="E273" s="132">
        <v>0</v>
      </c>
      <c r="F273" s="132" t="str">
        <v xml:space="preserve">電顕観察試料調整 </v>
      </c>
      <c r="G273" s="132" t="str">
        <v>JIS D 9301 電顕観察試料調整 0</v>
      </c>
      <c r="H273" s="133">
        <v>10000</v>
      </c>
      <c r="I273" s="133">
        <v>11000</v>
      </c>
      <c r="J273" s="132">
        <v>0</v>
      </c>
      <c r="K273" s="132" t="str">
        <v>1試料あたりの手数料</v>
      </c>
    </row>
    <row r="274" spans="2:11" s="87" customFormat="1" ht="26" customHeight="1" x14ac:dyDescent="0.2">
      <c r="B274" s="130">
        <v>516</v>
      </c>
      <c r="C274" s="132" t="str">
        <v>その他の試験</v>
      </c>
      <c r="D274" s="132" t="str">
        <v>非破壊検査（超音波）</v>
      </c>
      <c r="E274" s="132" t="str">
        <v>1試験</v>
      </c>
      <c r="F274" s="132" t="str">
        <v>非破壊検査（超音波） 1試験</v>
      </c>
      <c r="G274" s="132" t="str">
        <v>JIS D 9301 非破壊検査（超音波） 1試験0</v>
      </c>
      <c r="H274" s="133">
        <v>23000</v>
      </c>
      <c r="I274" s="133">
        <v>25300.000000000004</v>
      </c>
      <c r="J274" s="132">
        <v>0</v>
      </c>
      <c r="K274" s="132" t="str">
        <v>1箇所検査あたりの手数料</v>
      </c>
    </row>
    <row r="275" spans="2:11" s="87" customFormat="1" ht="26" customHeight="1" x14ac:dyDescent="0.2">
      <c r="B275" s="130">
        <v>517</v>
      </c>
      <c r="C275" s="132" t="str">
        <v>その他の試験</v>
      </c>
      <c r="D275" s="132" t="str">
        <v>非破壊検査（超音波）</v>
      </c>
      <c r="E275" s="132" t="str">
        <v>1調査1式</v>
      </c>
      <c r="F275" s="132" t="str">
        <v>非破壊検査（超音波） 1調査1式</v>
      </c>
      <c r="G275" s="132" t="str">
        <v>JIS D 9301 非破壊検査（超音波） 1調査1式0</v>
      </c>
      <c r="H275" s="133">
        <v>55000</v>
      </c>
      <c r="I275" s="133">
        <v>60500.000000000007</v>
      </c>
      <c r="J275" s="132">
        <v>0</v>
      </c>
      <c r="K275" s="132" t="str">
        <v>フレーム全体検査あたりの手数料</v>
      </c>
    </row>
    <row r="276" spans="2:11" s="87" customFormat="1" ht="26" customHeight="1" x14ac:dyDescent="0.2">
      <c r="B276" s="130">
        <v>518</v>
      </c>
      <c r="C276" s="132" t="str">
        <v>その他の試験</v>
      </c>
      <c r="D276" s="132" t="str">
        <v>超音波厚さ測定</v>
      </c>
      <c r="E276" s="132" t="str">
        <v>1試料1点</v>
      </c>
      <c r="F276" s="132" t="str">
        <v>超音波厚さ測定 1試料1点</v>
      </c>
      <c r="G276" s="132" t="str">
        <v>JIS D 9301 超音波厚さ測定 1試料1点0</v>
      </c>
      <c r="H276" s="133">
        <v>2500</v>
      </c>
      <c r="I276" s="133">
        <v>2750</v>
      </c>
      <c r="J276" s="132">
        <v>0</v>
      </c>
      <c r="K276" s="132">
        <v>0</v>
      </c>
    </row>
    <row r="277" spans="2:11" s="87" customFormat="1" ht="26" customHeight="1" x14ac:dyDescent="0.2">
      <c r="B277" s="130">
        <v>519</v>
      </c>
      <c r="C277" s="132" t="str">
        <v>その他の試験</v>
      </c>
      <c r="D277" s="132" t="str">
        <v>EDX定性分析</v>
      </c>
      <c r="E277" s="132" t="str">
        <v>RoHS指定5元素</v>
      </c>
      <c r="F277" s="132" t="str">
        <v>EDX定性分析 RoHS指定5元素</v>
      </c>
      <c r="G277" s="132" t="str">
        <v>JIS D 9301 EDX定性分析 RoHS指定5元素0</v>
      </c>
      <c r="H277" s="133">
        <v>14000</v>
      </c>
      <c r="I277" s="133">
        <v>15400.000000000002</v>
      </c>
      <c r="J277" s="132">
        <v>0</v>
      </c>
      <c r="K277" s="132" t="str">
        <v>1測定あたりの手数料</v>
      </c>
    </row>
    <row r="278" spans="2:11" s="87" customFormat="1" ht="26" customHeight="1" x14ac:dyDescent="0.2">
      <c r="B278" s="130">
        <v>520</v>
      </c>
      <c r="C278" s="132" t="str">
        <v>その他の試験</v>
      </c>
      <c r="D278" s="132" t="str">
        <v>EDX定性分析</v>
      </c>
      <c r="E278" s="132" t="str">
        <v>玩具の安全性8元素</v>
      </c>
      <c r="F278" s="132" t="str">
        <v>EDX定性分析 玩具の安全性8元素</v>
      </c>
      <c r="G278" s="132" t="str">
        <v>JIS D 9301 EDX定性分析 玩具の安全性8元素0</v>
      </c>
      <c r="H278" s="133">
        <v>18500</v>
      </c>
      <c r="I278" s="133">
        <v>20350</v>
      </c>
      <c r="J278" s="132">
        <v>0</v>
      </c>
      <c r="K278" s="132" t="str">
        <v>1測定あたりの手数料</v>
      </c>
    </row>
    <row r="279" spans="2:11" s="87" customFormat="1" ht="26" customHeight="1" x14ac:dyDescent="0.2">
      <c r="B279" s="130">
        <v>521</v>
      </c>
      <c r="C279" s="132" t="str">
        <v>その他の試験</v>
      </c>
      <c r="D279" s="132" t="str">
        <v>トルクレンチ調整</v>
      </c>
      <c r="E279" s="132" t="str">
        <v>設定値の確認</v>
      </c>
      <c r="F279" s="132" t="str">
        <v>トルクレンチ調整 設定値の確認</v>
      </c>
      <c r="G279" s="132" t="str">
        <v>JIS D 9301 トルクレンチ調整 設定値の確認0</v>
      </c>
      <c r="H279" s="133">
        <v>1500</v>
      </c>
      <c r="I279" s="133">
        <v>1650.0000000000002</v>
      </c>
      <c r="J279" s="132">
        <v>0</v>
      </c>
      <c r="K279" s="132" t="str">
        <v>1本あたりの手数料</v>
      </c>
    </row>
    <row r="280" spans="2:11" s="87" customFormat="1" ht="26" customHeight="1" x14ac:dyDescent="0.2">
      <c r="B280" s="130">
        <v>522</v>
      </c>
      <c r="C280" s="132" t="str">
        <v>その他の試験</v>
      </c>
      <c r="D280" s="132" t="str">
        <v>トルクレンチ調整</v>
      </c>
      <c r="E280" s="132" t="str">
        <v>トルクレンチ調整</v>
      </c>
      <c r="F280" s="132" t="str">
        <v>トルクレンチ調整 トルクレンチ調整</v>
      </c>
      <c r="G280" s="132" t="str">
        <v>JIS D 9301 トルクレンチ調整 トルクレンチ調整0</v>
      </c>
      <c r="H280" s="133">
        <v>3500</v>
      </c>
      <c r="I280" s="133">
        <v>3850.0000000000005</v>
      </c>
      <c r="J280" s="132">
        <v>0</v>
      </c>
      <c r="K280" s="132" t="str">
        <v>1本あたりの手数料</v>
      </c>
    </row>
    <row r="281" spans="2:11" s="87" customFormat="1" ht="26" customHeight="1" x14ac:dyDescent="0.2">
      <c r="B281" s="130">
        <v>523</v>
      </c>
      <c r="C281" s="132" t="str">
        <v>その他の試験</v>
      </c>
      <c r="D281" s="132" t="str">
        <v>マイクロスコープによるマクロ観察</v>
      </c>
      <c r="E281" s="132" t="str">
        <v>（職員対応）</v>
      </c>
      <c r="F281" s="132" t="str">
        <v>マイクロスコープによるマクロ観察 （職員対応）</v>
      </c>
      <c r="G281" s="132" t="str">
        <v>JIS D 9301 マイクロスコープによるマクロ観察 （職員対応）0</v>
      </c>
      <c r="H281" s="133">
        <v>6500</v>
      </c>
      <c r="I281" s="133">
        <v>7150.0000000000009</v>
      </c>
      <c r="J281" s="132">
        <v>0</v>
      </c>
      <c r="K281" s="132" t="str">
        <v>30分あたりの手数料</v>
      </c>
    </row>
    <row r="282" spans="2:11" s="87" customFormat="1" ht="26" customHeight="1" x14ac:dyDescent="0.2">
      <c r="B282" s="130">
        <v>524</v>
      </c>
      <c r="C282" s="132" t="str">
        <v>その他の試験</v>
      </c>
      <c r="D282" s="132" t="str">
        <v>マイクロスコープによるマクロ観察</v>
      </c>
      <c r="E282" s="132" t="str">
        <v>（依頼者のみでの対応）</v>
      </c>
      <c r="F282" s="132" t="str">
        <v>マイクロスコープによるマクロ観察 （依頼者のみでの対応）</v>
      </c>
      <c r="G282" s="132" t="str">
        <v>JIS D 9301 マイクロスコープによるマクロ観察 （依頼者のみでの対応）0</v>
      </c>
      <c r="H282" s="133">
        <v>3500</v>
      </c>
      <c r="I282" s="133">
        <v>3850.0000000000005</v>
      </c>
      <c r="J282" s="132">
        <v>0</v>
      </c>
      <c r="K282" s="132" t="str">
        <v>30分あたりの手数料</v>
      </c>
    </row>
    <row r="283" spans="2:11" s="87" customFormat="1" ht="26" customHeight="1" x14ac:dyDescent="0.2">
      <c r="B283" s="130">
        <v>525</v>
      </c>
      <c r="C283" s="132" t="str">
        <v>その他の試験</v>
      </c>
      <c r="D283" s="132" t="str">
        <v>マイクロスコープによるマクロ観察</v>
      </c>
      <c r="E283" s="132" t="str">
        <v>（撮影方法指導対応）</v>
      </c>
      <c r="F283" s="132" t="str">
        <v>マイクロスコープによるマクロ観察 （撮影方法指導対応）</v>
      </c>
      <c r="G283" s="132" t="str">
        <v>JIS D 9301 マイクロスコープによるマクロ観察 （撮影方法指導対応）0</v>
      </c>
      <c r="H283" s="133">
        <v>6500</v>
      </c>
      <c r="I283" s="133">
        <v>7150.0000000000009</v>
      </c>
      <c r="J283" s="132">
        <v>0</v>
      </c>
      <c r="K283" s="132" t="str">
        <v>30分あたりの手数料</v>
      </c>
    </row>
    <row r="284" spans="2:11" s="87" customFormat="1" ht="26" customHeight="1" x14ac:dyDescent="0.2">
      <c r="B284" s="130">
        <v>526</v>
      </c>
      <c r="C284" s="132" t="str">
        <v>その他の試験</v>
      </c>
      <c r="D284" s="132" t="str">
        <v>3D形状測定（形状、うねり、粗さ）</v>
      </c>
      <c r="E284" s="132" t="str">
        <v>（XYZの3辺合計が150mm未満、それ以上は要相談）</v>
      </c>
      <c r="F284" s="132" t="str">
        <v>3D形状測定（形状、うねり、粗さ） （XYZの3辺合計が150mm未満、それ以上は要相談）</v>
      </c>
      <c r="G284" s="132" t="str">
        <v>JIS D 9301 3D形状測定（形状、うねり、粗さ） （XYZの3辺合計が150mm未満、それ以上は要相談）0</v>
      </c>
      <c r="H284" s="133">
        <v>5500</v>
      </c>
      <c r="I284" s="133">
        <v>6050.0000000000009</v>
      </c>
      <c r="J284" s="132">
        <v>0</v>
      </c>
      <c r="K284" s="132" t="str">
        <v>1サンプルあたりの手数料</v>
      </c>
    </row>
    <row r="285" spans="2:11" s="87" customFormat="1" ht="26" customHeight="1" x14ac:dyDescent="0.2">
      <c r="B285" s="130">
        <v>527</v>
      </c>
      <c r="C285" s="132" t="str">
        <v>その他の試験</v>
      </c>
      <c r="D285" s="132" t="str">
        <v>3D形状測定（形状、うねり、粗さ）</v>
      </c>
      <c r="E285" s="132" t="str">
        <v>透明サンプル前処理</v>
      </c>
      <c r="F285" s="132" t="str">
        <v>3D形状測定（形状、うねり、粗さ） 透明サンプル前処理</v>
      </c>
      <c r="G285" s="132" t="str">
        <v>JIS D 9301 3D形状測定（形状、うねり、粗さ） 透明サンプル前処理0</v>
      </c>
      <c r="H285" s="133">
        <v>2500</v>
      </c>
      <c r="I285" s="133">
        <v>2750</v>
      </c>
      <c r="J285" s="132">
        <v>0</v>
      </c>
      <c r="K285" s="132" t="str">
        <v>1サンプルあたりの手数料</v>
      </c>
    </row>
    <row r="286" spans="2:11" s="87" customFormat="1" ht="26" customHeight="1" x14ac:dyDescent="0.2">
      <c r="B286" s="130">
        <v>528</v>
      </c>
      <c r="C286" s="132" t="str">
        <v>その他の試験</v>
      </c>
      <c r="D286" s="132" t="str">
        <v>シャーシダイナモメータ使用</v>
      </c>
      <c r="E286" s="132" t="str">
        <v>職員試験機操作</v>
      </c>
      <c r="F286" s="132" t="str">
        <v>シャーシダイナモメータ使用 職員試験機操作</v>
      </c>
      <c r="G286" s="132" t="str">
        <v>JIS D 9301 シャーシダイナモメータ使用 職員試験機操作0</v>
      </c>
      <c r="H286" s="133">
        <v>173000</v>
      </c>
      <c r="I286" s="133">
        <v>190300.00000000003</v>
      </c>
      <c r="J286" s="132">
        <v>0</v>
      </c>
      <c r="K286" s="132" t="str">
        <v>1日あたりの手数料　設備貸与の同意書提出必要</v>
      </c>
    </row>
    <row r="287" spans="2:11" s="87" customFormat="1" ht="26" customHeight="1" x14ac:dyDescent="0.2">
      <c r="B287" s="130">
        <v>529</v>
      </c>
      <c r="C287" s="132" t="str">
        <v>その他の試験</v>
      </c>
      <c r="D287" s="132" t="str">
        <v>シャーシダイナモメータ使用</v>
      </c>
      <c r="E287" s="132" t="str">
        <v>依頼者試験機操作</v>
      </c>
      <c r="F287" s="132" t="str">
        <v>シャーシダイナモメータ使用 依頼者試験機操作</v>
      </c>
      <c r="G287" s="132" t="str">
        <v>JIS D 9301 シャーシダイナモメータ使用 依頼者試験機操作0</v>
      </c>
      <c r="H287" s="133">
        <v>127500</v>
      </c>
      <c r="I287" s="133">
        <v>140250</v>
      </c>
      <c r="J287" s="132">
        <v>0</v>
      </c>
      <c r="K287" s="132" t="str">
        <v>1日あたりの手数料　設備貸与の同意書提出必要</v>
      </c>
    </row>
    <row r="288" spans="2:11" s="87" customFormat="1" ht="26" customHeight="1" x14ac:dyDescent="0.2">
      <c r="B288" s="130">
        <v>530</v>
      </c>
      <c r="C288" s="132" t="str">
        <v>その他の試験</v>
      </c>
      <c r="D288" s="132" t="str">
        <v>試験機使用</v>
      </c>
      <c r="E288" s="132" t="str">
        <v>傾斜台ほか一部の試験機貸出使用（貸出可能試験機については要問合）</v>
      </c>
      <c r="F288" s="132" t="str">
        <v>試験機使用 傾斜台ほか一部の試験機貸出使用（貸出可能試験機については要問合）</v>
      </c>
      <c r="G288" s="132" t="str">
        <v>JIS D 9301 試験機使用 傾斜台ほか一部の試験機貸出使用（貸出可能試験機については要問合）0</v>
      </c>
      <c r="H288" s="133">
        <v>4500</v>
      </c>
      <c r="I288" s="133">
        <v>4950</v>
      </c>
      <c r="J288" s="132">
        <v>0</v>
      </c>
      <c r="K288" s="132" t="str">
        <v>1時間あたりの手数料、別途職員立会料金が必要な試験機あり</v>
      </c>
    </row>
    <row r="289" spans="2:11" s="87" customFormat="1" ht="26" customHeight="1" x14ac:dyDescent="0.2">
      <c r="B289" s="130">
        <v>531</v>
      </c>
      <c r="C289" s="132" t="str">
        <v>その他の試験</v>
      </c>
      <c r="D289" s="132" t="str">
        <v>疲労試験追加10万回</v>
      </c>
      <c r="E289" s="132">
        <v>0</v>
      </c>
      <c r="F289" s="132" t="str">
        <v xml:space="preserve">疲労試験追加10万回 </v>
      </c>
      <c r="G289" s="132" t="str">
        <v>JIS D 9301 疲労試験追加10万回 0</v>
      </c>
      <c r="H289" s="133">
        <v>30000</v>
      </c>
      <c r="I289" s="133">
        <v>33000</v>
      </c>
      <c r="J289" s="132">
        <v>0</v>
      </c>
      <c r="K289" s="132" t="str">
        <v>上限は規定回数の10倍まで</v>
      </c>
    </row>
    <row r="290" spans="2:11" s="87" customFormat="1" ht="26" customHeight="1" x14ac:dyDescent="0.2">
      <c r="B290" s="130">
        <v>532</v>
      </c>
      <c r="C290" s="132" t="str">
        <v>その他の試験</v>
      </c>
      <c r="D290" s="132" t="str">
        <v>疲労試験追加５万回</v>
      </c>
      <c r="E290" s="132">
        <v>0</v>
      </c>
      <c r="F290" s="132" t="str">
        <v xml:space="preserve">疲労試験追加５万回 </v>
      </c>
      <c r="G290" s="132" t="str">
        <v>JIS D 9301 疲労試験追加５万回 0</v>
      </c>
      <c r="H290" s="133">
        <v>15000</v>
      </c>
      <c r="I290" s="133">
        <v>16500</v>
      </c>
      <c r="J290" s="132">
        <v>0</v>
      </c>
      <c r="K290" s="132" t="str">
        <v>上限は規定回数の10倍まで</v>
      </c>
    </row>
    <row r="291" spans="2:11" s="87" customFormat="1" ht="26" customHeight="1" x14ac:dyDescent="0.2">
      <c r="B291" s="130">
        <v>533</v>
      </c>
      <c r="C291" s="132" t="str">
        <v>その他の試験</v>
      </c>
      <c r="D291" s="132" t="str">
        <v>疲労試験追加2万回</v>
      </c>
      <c r="E291" s="132">
        <v>0</v>
      </c>
      <c r="F291" s="132" t="str">
        <v xml:space="preserve">疲労試験追加2万回 </v>
      </c>
      <c r="G291" s="132" t="str">
        <v>JIS D 9301 疲労試験追加2万回 0</v>
      </c>
      <c r="H291" s="133">
        <v>6000</v>
      </c>
      <c r="I291" s="133">
        <v>6600.0000000000009</v>
      </c>
      <c r="J291" s="132">
        <v>0</v>
      </c>
      <c r="K291" s="132" t="str">
        <v>上限は規定回数の10倍まで</v>
      </c>
    </row>
    <row r="292" spans="2:11" s="87" customFormat="1" ht="26" customHeight="1" x14ac:dyDescent="0.2">
      <c r="B292" s="130">
        <v>534</v>
      </c>
      <c r="C292" s="132" t="str">
        <v>その他の試験</v>
      </c>
      <c r="D292" s="132" t="str">
        <v>疲労試験追加1万回</v>
      </c>
      <c r="E292" s="132">
        <v>0</v>
      </c>
      <c r="F292" s="132" t="str">
        <v xml:space="preserve">疲労試験追加1万回 </v>
      </c>
      <c r="G292" s="132" t="str">
        <v>JIS D 9301 疲労試験追加1万回 0</v>
      </c>
      <c r="H292" s="133">
        <v>3000</v>
      </c>
      <c r="I292" s="133">
        <v>3300.0000000000005</v>
      </c>
      <c r="J292" s="132">
        <v>0</v>
      </c>
      <c r="K292" s="132" t="str">
        <v>上限は規定回数の10倍まで</v>
      </c>
    </row>
    <row r="293" spans="2:11" s="87" customFormat="1" ht="26" customHeight="1" x14ac:dyDescent="0.2">
      <c r="B293" s="130">
        <v>535</v>
      </c>
      <c r="C293" s="132" t="str">
        <v>非公表</v>
      </c>
      <c r="D293" s="132" t="str">
        <v>該当なし</v>
      </c>
      <c r="E293" s="132">
        <v>0</v>
      </c>
      <c r="F293" s="132" t="str">
        <v xml:space="preserve">該当なし </v>
      </c>
      <c r="G293" s="132" t="str">
        <v>JIS D 9301 該当なし 0</v>
      </c>
      <c r="H293" s="133">
        <v>0</v>
      </c>
      <c r="I293" s="133">
        <v>0</v>
      </c>
      <c r="J293" s="132">
        <v>0</v>
      </c>
      <c r="K293" s="132">
        <v>0</v>
      </c>
    </row>
    <row r="294" spans="2:11" s="87" customFormat="1" ht="26" customHeight="1" x14ac:dyDescent="0.2">
      <c r="B294" s="130">
        <v>600</v>
      </c>
      <c r="C294" s="132" t="str">
        <v>電動キックボード(EN 17128:2020)
※試験条件が不明確な点多く、要協議</v>
      </c>
      <c r="D294" s="132" t="str">
        <v>7.1.2 駆動出力管理</v>
      </c>
      <c r="E294" s="132">
        <v>0</v>
      </c>
      <c r="F294" s="132" t="str">
        <v xml:space="preserve">7.1.2 駆動出力管理 </v>
      </c>
      <c r="G294" s="132" t="str">
        <v>JIS D 9301 7.1.2 駆動出力管理 0</v>
      </c>
      <c r="H294" s="133">
        <v>59500</v>
      </c>
      <c r="I294" s="133">
        <v>65450.000000000007</v>
      </c>
      <c r="J294" s="132">
        <v>0</v>
      </c>
      <c r="K294" s="132" t="str">
        <v>電動アシスト自転車用シャーシダイナモメータにて測定</v>
      </c>
    </row>
    <row r="295" spans="2:11" s="87" customFormat="1" ht="26" customHeight="1" x14ac:dyDescent="0.2">
      <c r="B295" s="130">
        <v>601</v>
      </c>
      <c r="C295" s="132" t="str">
        <v>電動キックボード(EN 17128:2020)
※試験条件が不明確な点多く、要協議</v>
      </c>
      <c r="D295" s="132" t="str">
        <v>8.2.2 パワーアシスト時の最高速度</v>
      </c>
      <c r="E295" s="132">
        <v>0</v>
      </c>
      <c r="F295" s="132" t="str">
        <v xml:space="preserve">8.2.2 パワーアシスト時の最高速度 </v>
      </c>
      <c r="G295" s="132" t="str">
        <v>JIS D 9301 8.2.2 パワーアシスト時の最高速度 0</v>
      </c>
      <c r="H295" s="133">
        <v>59500</v>
      </c>
      <c r="I295" s="133">
        <v>65450.000000000007</v>
      </c>
      <c r="J295" s="132">
        <v>0</v>
      </c>
      <c r="K295" s="132" t="str">
        <v>電動アシスト自転車用シャーシダイナモメータにて測定</v>
      </c>
    </row>
    <row r="296" spans="2:11" s="87" customFormat="1" ht="26" customHeight="1" x14ac:dyDescent="0.2">
      <c r="B296" s="130">
        <v>602</v>
      </c>
      <c r="C296" s="132" t="str">
        <v>電動キックボード(EN 17128:2020)
※試験条件が不明確な点多く、要協議</v>
      </c>
      <c r="D296" s="132" t="str">
        <v>12.2.1.2 静荷重試験－デッキ／フレーム</v>
      </c>
      <c r="E296" s="132">
        <v>0</v>
      </c>
      <c r="F296" s="132" t="str">
        <v xml:space="preserve">12.2.1.2 静荷重試験－デッキ／フレーム </v>
      </c>
      <c r="G296" s="132" t="str">
        <v>JIS D 9301 12.2.1.2 静荷重試験－デッキ／フレーム 0</v>
      </c>
      <c r="H296" s="133">
        <v>12000</v>
      </c>
      <c r="I296" s="133">
        <v>13200.000000000002</v>
      </c>
      <c r="J296" s="132">
        <v>0</v>
      </c>
      <c r="K296" s="132">
        <v>0</v>
      </c>
    </row>
    <row r="297" spans="2:11" s="87" customFormat="1" ht="26" customHeight="1" x14ac:dyDescent="0.2">
      <c r="B297" s="130">
        <v>603</v>
      </c>
      <c r="C297" s="132" t="str">
        <v>電動キックボード(EN 17128:2020)
※試験条件が不明確な点多く、要協議</v>
      </c>
      <c r="D297" s="132" t="str">
        <v>12.2.2.1 ハンドルバー及びステアリングコラム－曲げ試験（後方、前方、上方）</v>
      </c>
      <c r="E297" s="132">
        <v>0</v>
      </c>
      <c r="F297" s="132" t="str">
        <v xml:space="preserve">12.2.2.1 ハンドルバー及びステアリングコラム－曲げ試験（後方、前方、上方） </v>
      </c>
      <c r="G297" s="132" t="str">
        <v>JIS D 9301 12.2.2.1 ハンドルバー及びステアリングコラム－曲げ試験（後方、前方、上方） 0</v>
      </c>
      <c r="H297" s="133">
        <v>12000</v>
      </c>
      <c r="I297" s="133">
        <v>13200.000000000002</v>
      </c>
      <c r="J297" s="132">
        <v>0</v>
      </c>
      <c r="K297" s="132" t="str">
        <v>各試験あたりの手数料</v>
      </c>
    </row>
    <row r="298" spans="2:11" s="87" customFormat="1" ht="26" customHeight="1" x14ac:dyDescent="0.2">
      <c r="B298" s="130">
        <v>604</v>
      </c>
      <c r="C298" s="132" t="str">
        <v>電動キックボード(EN 17128:2020)
※試験条件が不明確な点多く、要協議</v>
      </c>
      <c r="D298" s="132" t="str">
        <v>12.2.2.2 ハンドルバー及びステアリングコラム－垂直荷重試験</v>
      </c>
      <c r="E298" s="132">
        <v>0</v>
      </c>
      <c r="F298" s="132" t="str">
        <v xml:space="preserve">12.2.2.2 ハンドルバー及びステアリングコラム－垂直荷重試験 </v>
      </c>
      <c r="G298" s="132" t="str">
        <v>JIS D 9301 12.2.2.2 ハンドルバー及びステアリングコラム－垂直荷重試験 0</v>
      </c>
      <c r="H298" s="133">
        <v>12000</v>
      </c>
      <c r="I298" s="133">
        <v>13200.000000000002</v>
      </c>
      <c r="J298" s="132">
        <v>0</v>
      </c>
      <c r="K298" s="132">
        <v>0</v>
      </c>
    </row>
    <row r="299" spans="2:11" s="87" customFormat="1" ht="26" customHeight="1" x14ac:dyDescent="0.2">
      <c r="B299" s="130">
        <v>605</v>
      </c>
      <c r="C299" s="132" t="str">
        <v>電動キックボード(EN 17128:2020)
※試験条件が不明確な点多く、要協議</v>
      </c>
      <c r="D299" s="132" t="str">
        <v>12.2.2.3 ハンドルバー及びステアリングコラム－トルク試験</v>
      </c>
      <c r="E299" s="132">
        <v>0</v>
      </c>
      <c r="F299" s="132" t="str">
        <v xml:space="preserve">12.2.2.3 ハンドルバー及びステアリングコラム－トルク試験 </v>
      </c>
      <c r="G299" s="132" t="str">
        <v>JIS D 9301 12.2.2.3 ハンドルバー及びステアリングコラム－トルク試験 0</v>
      </c>
      <c r="H299" s="133">
        <v>10000</v>
      </c>
      <c r="I299" s="133">
        <v>11000</v>
      </c>
      <c r="J299" s="132">
        <v>0</v>
      </c>
      <c r="K299" s="132">
        <v>0</v>
      </c>
    </row>
    <row r="300" spans="2:11" s="87" customFormat="1" ht="26" customHeight="1" x14ac:dyDescent="0.2">
      <c r="B300" s="130">
        <v>606</v>
      </c>
      <c r="C300" s="132" t="str">
        <v>電動キックボード(EN 17128:2020)
※試験条件が不明確な点多く、要協議</v>
      </c>
      <c r="D300" s="132" t="str">
        <v>12.2.2.4 ハンドルバーグリップ及びプラグ</v>
      </c>
      <c r="E300" s="132">
        <v>0</v>
      </c>
      <c r="F300" s="132" t="str">
        <v xml:space="preserve">12.2.2.4 ハンドルバーグリップ及びプラグ </v>
      </c>
      <c r="G300" s="132" t="str">
        <v>JIS D 9301 12.2.2.4 ハンドルバーグリップ及びプラグ 0</v>
      </c>
      <c r="H300" s="133">
        <v>10000</v>
      </c>
      <c r="I300" s="133">
        <v>11000</v>
      </c>
      <c r="J300" s="132">
        <v>0</v>
      </c>
      <c r="K300" s="132">
        <v>0</v>
      </c>
    </row>
    <row r="301" spans="2:11" s="87" customFormat="1" ht="26" customHeight="1" x14ac:dyDescent="0.2">
      <c r="B301" s="130">
        <v>607</v>
      </c>
      <c r="C301" s="132" t="str">
        <v>電動キックボード(EN 17128:2020)
※試験条件が不明確な点多く、要協議</v>
      </c>
      <c r="D301" s="132" t="str">
        <v>12.3.2 前方衝撃耐性試験</v>
      </c>
      <c r="E301" s="132">
        <v>0</v>
      </c>
      <c r="F301" s="132" t="str">
        <v xml:space="preserve">12.3.2 前方衝撃耐性試験 </v>
      </c>
      <c r="G301" s="132" t="str">
        <v>JIS D 9301 12.3.2 前方衝撃耐性試験 0</v>
      </c>
      <c r="H301" s="133">
        <v>14500</v>
      </c>
      <c r="I301" s="133">
        <v>15950.000000000002</v>
      </c>
      <c r="J301" s="132">
        <v>0</v>
      </c>
      <c r="K301" s="132">
        <v>0</v>
      </c>
    </row>
    <row r="302" spans="2:11" s="87" customFormat="1" ht="26" customHeight="1" x14ac:dyDescent="0.2">
      <c r="B302" s="130">
        <v>608</v>
      </c>
      <c r="C302" s="132" t="str">
        <v>電動キックボード(EN 17128:2020)
※試験条件が不明確な点多く、要協議</v>
      </c>
      <c r="D302" s="132" t="str">
        <v>12.4.3 疲労試験（動的）</v>
      </c>
      <c r="E302" s="132">
        <v>0</v>
      </c>
      <c r="F302" s="132" t="str">
        <v xml:space="preserve">12.4.3 疲労試験（動的） </v>
      </c>
      <c r="G302" s="132" t="str">
        <v>JIS D 9301 12.4.3 疲労試験（動的） 0</v>
      </c>
      <c r="H302" s="133">
        <v>50000</v>
      </c>
      <c r="I302" s="133">
        <v>55000.000000000007</v>
      </c>
      <c r="J302" s="132">
        <v>0</v>
      </c>
      <c r="K302" s="132">
        <v>0</v>
      </c>
    </row>
    <row r="303" spans="2:11" s="87" customFormat="1" ht="26" customHeight="1" x14ac:dyDescent="0.2">
      <c r="B303" s="130">
        <v>609</v>
      </c>
      <c r="C303" s="132" t="str">
        <v>電動キックボード(EN 17128:2020)
※試験条件が不明確な点多く、要協議</v>
      </c>
      <c r="D303" s="132" t="str">
        <v>15.4.2 制動性能</v>
      </c>
      <c r="E303" s="132">
        <v>0</v>
      </c>
      <c r="F303" s="132" t="str">
        <v xml:space="preserve">15.4.2 制動性能 </v>
      </c>
      <c r="G303" s="132" t="str">
        <v>JIS D 9301 15.4.2 制動性能 0</v>
      </c>
      <c r="H303" s="133">
        <v>32000</v>
      </c>
      <c r="I303" s="133">
        <v>35200</v>
      </c>
      <c r="J303" s="132">
        <v>0</v>
      </c>
      <c r="K303" s="132" t="str">
        <v>乾燥試験の手数料　水ぬれ試験については要相談</v>
      </c>
    </row>
    <row r="304" spans="2:11" s="87" customFormat="1" ht="26" customHeight="1" x14ac:dyDescent="0.2">
      <c r="B304" s="130">
        <v>610</v>
      </c>
      <c r="C304" s="132">
        <v>0</v>
      </c>
      <c r="D304" s="132">
        <v>0</v>
      </c>
      <c r="E304" s="132">
        <v>0</v>
      </c>
      <c r="F304" s="132">
        <v>0</v>
      </c>
      <c r="G304" s="132" t="str">
        <v xml:space="preserve">JIS D 9301 </v>
      </c>
      <c r="H304" s="133">
        <v>0</v>
      </c>
      <c r="I304" s="133">
        <v>0</v>
      </c>
      <c r="J304" s="132">
        <v>0</v>
      </c>
      <c r="K304" s="132">
        <v>0</v>
      </c>
    </row>
    <row r="305" spans="2:11" s="87" customFormat="1" ht="26" customHeight="1" x14ac:dyDescent="0.2">
      <c r="B305" s="130">
        <v>611</v>
      </c>
      <c r="C305" s="132">
        <v>0</v>
      </c>
      <c r="D305" s="132">
        <v>0</v>
      </c>
      <c r="E305" s="132">
        <v>0</v>
      </c>
      <c r="F305" s="132">
        <v>0</v>
      </c>
      <c r="G305" s="132" t="str">
        <v xml:space="preserve">JIS D 9301 </v>
      </c>
      <c r="H305" s="133">
        <v>0</v>
      </c>
      <c r="I305" s="133">
        <v>0</v>
      </c>
      <c r="J305" s="132">
        <v>0</v>
      </c>
      <c r="K305" s="132">
        <v>0</v>
      </c>
    </row>
    <row r="306" spans="2:11" s="87" customFormat="1" ht="26" customHeight="1" x14ac:dyDescent="0.2">
      <c r="B306" s="130">
        <v>612</v>
      </c>
      <c r="C306" s="132">
        <v>0</v>
      </c>
      <c r="D306" s="132">
        <v>0</v>
      </c>
      <c r="E306" s="132">
        <v>0</v>
      </c>
      <c r="F306" s="132">
        <v>0</v>
      </c>
      <c r="G306" s="132" t="str">
        <v xml:space="preserve">JIS D 9301 </v>
      </c>
      <c r="H306" s="133">
        <v>0</v>
      </c>
      <c r="I306" s="133">
        <v>0</v>
      </c>
      <c r="J306" s="132">
        <v>0</v>
      </c>
      <c r="K306" s="132">
        <v>0</v>
      </c>
    </row>
    <row r="307" spans="2:11" s="87" customFormat="1" ht="26" customHeight="1" x14ac:dyDescent="0.2">
      <c r="B307" s="130">
        <v>613</v>
      </c>
      <c r="C307" s="132">
        <v>0</v>
      </c>
      <c r="D307" s="132">
        <v>0</v>
      </c>
      <c r="E307" s="132">
        <v>0</v>
      </c>
      <c r="F307" s="132">
        <v>0</v>
      </c>
      <c r="G307" s="132" t="str">
        <v xml:space="preserve">JIS D 9301 </v>
      </c>
      <c r="H307" s="133">
        <v>0</v>
      </c>
      <c r="I307" s="133">
        <v>0</v>
      </c>
      <c r="J307" s="132">
        <v>0</v>
      </c>
      <c r="K307" s="132">
        <v>0</v>
      </c>
    </row>
    <row r="308" spans="2:11" x14ac:dyDescent="0.2">
      <c r="B308" s="122">
        <v>701</v>
      </c>
      <c r="C308" s="123">
        <v>0</v>
      </c>
      <c r="D308" s="123">
        <v>0</v>
      </c>
      <c r="E308" s="123">
        <v>0</v>
      </c>
      <c r="F308" s="123">
        <v>0</v>
      </c>
      <c r="G308" s="123" t="str">
        <v xml:space="preserve">JIS D 9301 </v>
      </c>
      <c r="H308" s="124">
        <v>0</v>
      </c>
      <c r="I308" s="124">
        <v>0</v>
      </c>
      <c r="J308" s="123">
        <v>0</v>
      </c>
      <c r="K308" s="123">
        <v>0</v>
      </c>
    </row>
    <row r="309" spans="2:11" x14ac:dyDescent="0.2">
      <c r="B309" s="122">
        <v>702</v>
      </c>
      <c r="C309" s="123">
        <v>0</v>
      </c>
      <c r="D309" s="123">
        <v>0</v>
      </c>
      <c r="E309" s="123">
        <v>0</v>
      </c>
      <c r="F309" s="123">
        <v>0</v>
      </c>
      <c r="G309" s="123" t="str">
        <v xml:space="preserve">JIS D 9301 </v>
      </c>
      <c r="H309" s="124">
        <v>0</v>
      </c>
      <c r="I309" s="124">
        <v>0</v>
      </c>
      <c r="J309" s="123">
        <v>0</v>
      </c>
      <c r="K309" s="123">
        <v>0</v>
      </c>
    </row>
    <row r="310" spans="2:11" x14ac:dyDescent="0.2">
      <c r="B310" s="122">
        <v>703</v>
      </c>
      <c r="C310" s="123">
        <v>0</v>
      </c>
      <c r="D310" s="123">
        <v>0</v>
      </c>
      <c r="E310" s="123">
        <v>0</v>
      </c>
      <c r="F310" s="123">
        <v>0</v>
      </c>
      <c r="G310" s="123" t="str">
        <v xml:space="preserve">JIS D 9301 </v>
      </c>
      <c r="H310" s="124">
        <v>0</v>
      </c>
      <c r="I310" s="124">
        <v>0</v>
      </c>
      <c r="J310" s="123">
        <v>0</v>
      </c>
      <c r="K310" s="123">
        <v>0</v>
      </c>
    </row>
    <row r="311" spans="2:11" x14ac:dyDescent="0.2">
      <c r="B311" s="122">
        <v>704</v>
      </c>
      <c r="C311" s="123">
        <v>0</v>
      </c>
      <c r="D311" s="123">
        <v>0</v>
      </c>
      <c r="E311" s="123">
        <v>0</v>
      </c>
      <c r="F311" s="123">
        <v>0</v>
      </c>
      <c r="G311" s="123" t="str">
        <v xml:space="preserve">JIS D 9301 </v>
      </c>
      <c r="H311" s="124">
        <v>0</v>
      </c>
      <c r="I311" s="124">
        <v>0</v>
      </c>
      <c r="J311" s="123">
        <v>0</v>
      </c>
      <c r="K311" s="123">
        <v>0</v>
      </c>
    </row>
    <row r="312" spans="2:11" x14ac:dyDescent="0.2">
      <c r="B312" s="122">
        <v>705</v>
      </c>
      <c r="C312" s="123">
        <v>0</v>
      </c>
      <c r="D312" s="123">
        <v>0</v>
      </c>
      <c r="E312" s="123">
        <v>0</v>
      </c>
      <c r="F312" s="123">
        <v>0</v>
      </c>
      <c r="G312" s="123" t="str">
        <v xml:space="preserve">JIS D 9301 </v>
      </c>
      <c r="H312" s="124">
        <v>0</v>
      </c>
      <c r="I312" s="124">
        <v>0</v>
      </c>
      <c r="J312" s="123">
        <v>0</v>
      </c>
      <c r="K312" s="123">
        <v>0</v>
      </c>
    </row>
    <row r="313" spans="2:11" x14ac:dyDescent="0.2">
      <c r="B313" s="122">
        <v>706</v>
      </c>
      <c r="C313" s="123">
        <v>0</v>
      </c>
      <c r="D313" s="123">
        <v>0</v>
      </c>
      <c r="E313" s="123">
        <v>0</v>
      </c>
      <c r="F313" s="123">
        <v>0</v>
      </c>
      <c r="G313" s="123" t="str">
        <v xml:space="preserve">JIS D 9301 </v>
      </c>
      <c r="H313" s="124">
        <v>0</v>
      </c>
      <c r="I313" s="124">
        <v>0</v>
      </c>
      <c r="J313" s="123">
        <v>0</v>
      </c>
      <c r="K313" s="123">
        <v>0</v>
      </c>
    </row>
    <row r="314" spans="2:11" x14ac:dyDescent="0.2">
      <c r="B314" s="122">
        <v>707</v>
      </c>
      <c r="C314" s="123">
        <v>0</v>
      </c>
      <c r="D314" s="123">
        <v>0</v>
      </c>
      <c r="E314" s="123">
        <v>0</v>
      </c>
      <c r="F314" s="123">
        <v>0</v>
      </c>
      <c r="G314" s="123" t="str">
        <v xml:space="preserve">JIS D 9301 </v>
      </c>
      <c r="H314" s="124">
        <v>0</v>
      </c>
      <c r="I314" s="124">
        <v>0</v>
      </c>
      <c r="J314" s="123">
        <v>0</v>
      </c>
      <c r="K314" s="123">
        <v>0</v>
      </c>
    </row>
    <row r="315" spans="2:11" x14ac:dyDescent="0.2">
      <c r="B315" s="122">
        <v>708</v>
      </c>
      <c r="C315" s="123">
        <v>0</v>
      </c>
      <c r="D315" s="123">
        <v>0</v>
      </c>
      <c r="E315" s="123">
        <v>0</v>
      </c>
      <c r="F315" s="123">
        <v>0</v>
      </c>
      <c r="G315" s="123" t="str">
        <v xml:space="preserve">JIS D 9301 </v>
      </c>
      <c r="H315" s="124">
        <v>0</v>
      </c>
      <c r="I315" s="124">
        <v>0</v>
      </c>
      <c r="J315" s="123">
        <v>0</v>
      </c>
      <c r="K315" s="123">
        <v>0</v>
      </c>
    </row>
    <row r="316" spans="2:11" x14ac:dyDescent="0.2">
      <c r="B316" s="122">
        <v>709</v>
      </c>
      <c r="C316" s="123">
        <v>0</v>
      </c>
      <c r="D316" s="123">
        <v>0</v>
      </c>
      <c r="E316" s="123">
        <v>0</v>
      </c>
      <c r="F316" s="123">
        <v>0</v>
      </c>
      <c r="G316" s="123" t="str">
        <v xml:space="preserve">JIS D 9301 </v>
      </c>
      <c r="H316" s="124">
        <v>0</v>
      </c>
      <c r="I316" s="124">
        <v>0</v>
      </c>
      <c r="J316" s="123">
        <v>0</v>
      </c>
      <c r="K316" s="123">
        <v>0</v>
      </c>
    </row>
    <row r="317" spans="2:11" x14ac:dyDescent="0.2">
      <c r="B317" s="122">
        <v>710</v>
      </c>
      <c r="C317" s="123">
        <v>0</v>
      </c>
      <c r="D317" s="123">
        <v>0</v>
      </c>
      <c r="E317" s="123">
        <v>0</v>
      </c>
      <c r="F317" s="123">
        <v>0</v>
      </c>
      <c r="G317" s="123" t="str">
        <v xml:space="preserve">JIS D 9301 </v>
      </c>
      <c r="H317" s="124">
        <v>0</v>
      </c>
      <c r="I317" s="124">
        <v>0</v>
      </c>
      <c r="J317" s="123">
        <v>0</v>
      </c>
      <c r="K317" s="123">
        <v>0</v>
      </c>
    </row>
    <row r="318" spans="2:11" x14ac:dyDescent="0.2">
      <c r="B318" s="122">
        <v>711</v>
      </c>
      <c r="C318" s="123">
        <v>0</v>
      </c>
      <c r="D318" s="123">
        <v>0</v>
      </c>
      <c r="E318" s="123">
        <v>0</v>
      </c>
      <c r="F318" s="123">
        <v>0</v>
      </c>
      <c r="G318" s="123" t="str">
        <v xml:space="preserve">JIS D 9301 </v>
      </c>
      <c r="H318" s="124">
        <v>0</v>
      </c>
      <c r="I318" s="124">
        <v>0</v>
      </c>
      <c r="J318" s="123">
        <v>0</v>
      </c>
      <c r="K318" s="123">
        <v>0</v>
      </c>
    </row>
    <row r="319" spans="2:11" x14ac:dyDescent="0.2">
      <c r="B319" s="122">
        <v>712</v>
      </c>
      <c r="C319" s="123">
        <v>0</v>
      </c>
      <c r="D319" s="123">
        <v>0</v>
      </c>
      <c r="E319" s="123">
        <v>0</v>
      </c>
      <c r="F319" s="123">
        <v>0</v>
      </c>
      <c r="G319" s="123" t="str">
        <v xml:space="preserve">JIS D 9301 </v>
      </c>
      <c r="H319" s="124">
        <v>0</v>
      </c>
      <c r="I319" s="124">
        <v>0</v>
      </c>
      <c r="J319" s="123">
        <v>0</v>
      </c>
      <c r="K319" s="123">
        <v>0</v>
      </c>
    </row>
    <row r="320" spans="2:11" x14ac:dyDescent="0.2">
      <c r="B320" s="122">
        <v>713</v>
      </c>
      <c r="C320" s="123">
        <v>0</v>
      </c>
      <c r="D320" s="123">
        <v>0</v>
      </c>
      <c r="E320" s="123">
        <v>0</v>
      </c>
      <c r="F320" s="123">
        <v>0</v>
      </c>
      <c r="G320" s="123" t="str">
        <v xml:space="preserve">JIS D 9301 </v>
      </c>
      <c r="H320" s="124">
        <v>0</v>
      </c>
      <c r="I320" s="124">
        <v>0</v>
      </c>
      <c r="J320" s="123">
        <v>0</v>
      </c>
      <c r="K320" s="123">
        <v>0</v>
      </c>
    </row>
    <row r="321" spans="2:11" x14ac:dyDescent="0.2">
      <c r="B321" s="122">
        <v>714</v>
      </c>
      <c r="C321" s="123">
        <v>0</v>
      </c>
      <c r="D321" s="123">
        <v>0</v>
      </c>
      <c r="E321" s="123">
        <v>0</v>
      </c>
      <c r="F321" s="123">
        <v>0</v>
      </c>
      <c r="G321" s="123" t="str">
        <v xml:space="preserve">JIS D 9301 </v>
      </c>
      <c r="H321" s="124">
        <v>0</v>
      </c>
      <c r="I321" s="124">
        <v>0</v>
      </c>
      <c r="J321" s="123">
        <v>0</v>
      </c>
      <c r="K321" s="123">
        <v>0</v>
      </c>
    </row>
    <row r="322" spans="2:11" x14ac:dyDescent="0.2">
      <c r="B322" s="122">
        <v>715</v>
      </c>
      <c r="C322" s="123">
        <v>0</v>
      </c>
      <c r="D322" s="123">
        <v>0</v>
      </c>
      <c r="E322" s="123">
        <v>0</v>
      </c>
      <c r="F322" s="123">
        <v>0</v>
      </c>
      <c r="G322" s="123" t="str">
        <v xml:space="preserve">JIS D 9301 </v>
      </c>
      <c r="H322" s="124">
        <v>0</v>
      </c>
      <c r="I322" s="124">
        <v>0</v>
      </c>
      <c r="J322" s="123">
        <v>0</v>
      </c>
      <c r="K322" s="123">
        <v>0</v>
      </c>
    </row>
    <row r="323" spans="2:11" x14ac:dyDescent="0.2">
      <c r="B323" s="122">
        <v>716</v>
      </c>
      <c r="C323" s="123">
        <v>0</v>
      </c>
      <c r="D323" s="123">
        <v>0</v>
      </c>
      <c r="E323" s="123">
        <v>0</v>
      </c>
      <c r="F323" s="123">
        <v>0</v>
      </c>
      <c r="G323" s="123" t="str">
        <v xml:space="preserve">JIS D 9301 </v>
      </c>
      <c r="H323" s="124">
        <v>0</v>
      </c>
      <c r="I323" s="124">
        <v>0</v>
      </c>
      <c r="J323" s="123">
        <v>0</v>
      </c>
      <c r="K323" s="123">
        <v>0</v>
      </c>
    </row>
    <row r="324" spans="2:11" x14ac:dyDescent="0.2">
      <c r="B324" s="122">
        <v>717</v>
      </c>
      <c r="C324" s="123">
        <v>0</v>
      </c>
      <c r="D324" s="123">
        <v>0</v>
      </c>
      <c r="E324" s="123">
        <v>0</v>
      </c>
      <c r="F324" s="123">
        <v>0</v>
      </c>
      <c r="G324" s="123" t="str">
        <v xml:space="preserve">JIS D 9301 </v>
      </c>
      <c r="H324" s="124">
        <v>0</v>
      </c>
      <c r="I324" s="124">
        <v>0</v>
      </c>
      <c r="J324" s="123">
        <v>0</v>
      </c>
      <c r="K324" s="123">
        <v>0</v>
      </c>
    </row>
    <row r="325" spans="2:11" x14ac:dyDescent="0.2">
      <c r="B325" s="122">
        <v>718</v>
      </c>
      <c r="C325" s="123">
        <v>0</v>
      </c>
      <c r="D325" s="123">
        <v>0</v>
      </c>
      <c r="E325" s="123">
        <v>0</v>
      </c>
      <c r="F325" s="123">
        <v>0</v>
      </c>
      <c r="G325" s="123" t="str">
        <v xml:space="preserve">JIS D 9301 </v>
      </c>
      <c r="H325" s="124">
        <v>0</v>
      </c>
      <c r="I325" s="124">
        <v>0</v>
      </c>
      <c r="J325" s="123">
        <v>0</v>
      </c>
      <c r="K325" s="123">
        <v>0</v>
      </c>
    </row>
    <row r="326" spans="2:11" x14ac:dyDescent="0.2">
      <c r="B326" s="122">
        <v>719</v>
      </c>
      <c r="C326" s="123">
        <v>0</v>
      </c>
      <c r="D326" s="123">
        <v>0</v>
      </c>
      <c r="E326" s="123">
        <v>0</v>
      </c>
      <c r="F326" s="123">
        <v>0</v>
      </c>
      <c r="G326" s="123" t="str">
        <v xml:space="preserve">JIS D 9301 </v>
      </c>
      <c r="H326" s="124">
        <v>0</v>
      </c>
      <c r="I326" s="124">
        <v>0</v>
      </c>
      <c r="J326" s="123">
        <v>0</v>
      </c>
      <c r="K326" s="123">
        <v>0</v>
      </c>
    </row>
    <row r="327" spans="2:11" x14ac:dyDescent="0.2">
      <c r="B327" s="122">
        <v>720</v>
      </c>
      <c r="C327" s="123">
        <v>0</v>
      </c>
      <c r="D327" s="123">
        <v>0</v>
      </c>
      <c r="E327" s="123">
        <v>0</v>
      </c>
      <c r="F327" s="123">
        <v>0</v>
      </c>
      <c r="G327" s="123" t="str">
        <v xml:space="preserve">JIS D 9301 </v>
      </c>
      <c r="H327" s="124">
        <v>0</v>
      </c>
      <c r="I327" s="124">
        <v>0</v>
      </c>
      <c r="J327" s="123">
        <v>0</v>
      </c>
      <c r="K327" s="123">
        <v>0</v>
      </c>
    </row>
    <row r="328" spans="2:11" x14ac:dyDescent="0.2">
      <c r="B328" s="122">
        <v>721</v>
      </c>
      <c r="C328" s="123">
        <v>0</v>
      </c>
      <c r="D328" s="123">
        <v>0</v>
      </c>
      <c r="E328" s="123">
        <v>0</v>
      </c>
      <c r="F328" s="123">
        <v>0</v>
      </c>
      <c r="G328" s="123" t="str">
        <v xml:space="preserve">JIS D 9301 </v>
      </c>
      <c r="H328" s="124">
        <v>0</v>
      </c>
      <c r="I328" s="124">
        <v>0</v>
      </c>
      <c r="J328" s="123">
        <v>0</v>
      </c>
      <c r="K328" s="123">
        <v>0</v>
      </c>
    </row>
    <row r="329" spans="2:11" x14ac:dyDescent="0.2">
      <c r="B329" s="122">
        <v>722</v>
      </c>
      <c r="C329" s="123">
        <v>0</v>
      </c>
      <c r="D329" s="123">
        <v>0</v>
      </c>
      <c r="E329" s="123">
        <v>0</v>
      </c>
      <c r="F329" s="123">
        <v>0</v>
      </c>
      <c r="G329" s="123" t="str">
        <v xml:space="preserve">JIS D 9301 </v>
      </c>
      <c r="H329" s="124">
        <v>0</v>
      </c>
      <c r="I329" s="124">
        <v>0</v>
      </c>
      <c r="J329" s="123">
        <v>0</v>
      </c>
      <c r="K329" s="123">
        <v>0</v>
      </c>
    </row>
    <row r="330" spans="2:11" x14ac:dyDescent="0.2">
      <c r="B330" s="122">
        <v>723</v>
      </c>
      <c r="C330" s="123">
        <v>0</v>
      </c>
      <c r="D330" s="123">
        <v>0</v>
      </c>
      <c r="E330" s="123">
        <v>0</v>
      </c>
      <c r="F330" s="123">
        <v>0</v>
      </c>
      <c r="G330" s="123" t="str">
        <v xml:space="preserve">JIS D 9301 </v>
      </c>
      <c r="H330" s="124">
        <v>0</v>
      </c>
      <c r="I330" s="124">
        <v>0</v>
      </c>
      <c r="J330" s="123">
        <v>0</v>
      </c>
      <c r="K330" s="123">
        <v>0</v>
      </c>
    </row>
    <row r="331" spans="2:11" x14ac:dyDescent="0.2">
      <c r="B331" s="122">
        <v>724</v>
      </c>
      <c r="C331" s="123">
        <v>0</v>
      </c>
      <c r="D331" s="123">
        <v>0</v>
      </c>
      <c r="E331" s="123">
        <v>0</v>
      </c>
      <c r="F331" s="123">
        <v>0</v>
      </c>
      <c r="G331" s="123" t="str">
        <v xml:space="preserve">JIS D 9301 </v>
      </c>
      <c r="H331" s="124">
        <v>0</v>
      </c>
      <c r="I331" s="124">
        <v>0</v>
      </c>
      <c r="J331" s="123">
        <v>0</v>
      </c>
      <c r="K331" s="123">
        <v>0</v>
      </c>
    </row>
    <row r="332" spans="2:11" x14ac:dyDescent="0.2">
      <c r="B332" s="122">
        <v>725</v>
      </c>
      <c r="C332" s="123">
        <v>0</v>
      </c>
      <c r="D332" s="123">
        <v>0</v>
      </c>
      <c r="E332" s="123">
        <v>0</v>
      </c>
      <c r="F332" s="123">
        <v>0</v>
      </c>
      <c r="G332" s="123" t="str">
        <v xml:space="preserve">JIS D 9301 </v>
      </c>
      <c r="H332" s="124">
        <v>0</v>
      </c>
      <c r="I332" s="124">
        <v>0</v>
      </c>
      <c r="J332" s="123">
        <v>0</v>
      </c>
      <c r="K332" s="123">
        <v>0</v>
      </c>
    </row>
    <row r="333" spans="2:11" x14ac:dyDescent="0.2">
      <c r="B333" s="122">
        <v>726</v>
      </c>
      <c r="C333" s="123">
        <v>0</v>
      </c>
      <c r="D333" s="123">
        <v>0</v>
      </c>
      <c r="E333" s="123">
        <v>0</v>
      </c>
      <c r="F333" s="123">
        <v>0</v>
      </c>
      <c r="G333" s="123" t="str">
        <v xml:space="preserve">JIS D 9301 </v>
      </c>
      <c r="H333" s="124">
        <v>0</v>
      </c>
      <c r="I333" s="124">
        <v>0</v>
      </c>
      <c r="J333" s="123">
        <v>0</v>
      </c>
      <c r="K333" s="123">
        <v>0</v>
      </c>
    </row>
    <row r="334" spans="2:11" x14ac:dyDescent="0.2">
      <c r="B334" s="122">
        <v>727</v>
      </c>
      <c r="C334" s="123">
        <v>0</v>
      </c>
      <c r="D334" s="123">
        <v>0</v>
      </c>
      <c r="E334" s="123">
        <v>0</v>
      </c>
      <c r="F334" s="123">
        <v>0</v>
      </c>
      <c r="G334" s="123" t="str">
        <v xml:space="preserve">JIS D 9301 </v>
      </c>
      <c r="H334" s="124">
        <v>0</v>
      </c>
      <c r="I334" s="124">
        <v>0</v>
      </c>
      <c r="J334" s="123">
        <v>0</v>
      </c>
      <c r="K334" s="123">
        <v>0</v>
      </c>
    </row>
    <row r="335" spans="2:11" x14ac:dyDescent="0.2">
      <c r="B335" s="122">
        <v>728</v>
      </c>
      <c r="C335" s="123">
        <v>0</v>
      </c>
      <c r="D335" s="123">
        <v>0</v>
      </c>
      <c r="E335" s="123">
        <v>0</v>
      </c>
      <c r="F335" s="123">
        <v>0</v>
      </c>
      <c r="G335" s="123" t="str">
        <v xml:space="preserve">JIS D 9301 </v>
      </c>
      <c r="H335" s="124">
        <v>0</v>
      </c>
      <c r="I335" s="124">
        <v>0</v>
      </c>
      <c r="J335" s="123">
        <v>0</v>
      </c>
      <c r="K335" s="123">
        <v>0</v>
      </c>
    </row>
    <row r="336" spans="2:11" x14ac:dyDescent="0.2">
      <c r="B336" s="122">
        <v>729</v>
      </c>
      <c r="C336" s="123">
        <v>0</v>
      </c>
      <c r="D336" s="123">
        <v>0</v>
      </c>
      <c r="E336" s="123">
        <v>0</v>
      </c>
      <c r="F336" s="123">
        <v>0</v>
      </c>
      <c r="G336" s="123" t="str">
        <v xml:space="preserve">JIS D 9301 </v>
      </c>
      <c r="H336" s="124">
        <v>0</v>
      </c>
      <c r="I336" s="124">
        <v>0</v>
      </c>
      <c r="J336" s="123">
        <v>0</v>
      </c>
      <c r="K336" s="123">
        <v>0</v>
      </c>
    </row>
    <row r="337" spans="2:11" x14ac:dyDescent="0.2">
      <c r="B337" s="122">
        <v>730</v>
      </c>
      <c r="C337" s="123">
        <v>0</v>
      </c>
      <c r="D337" s="123">
        <v>0</v>
      </c>
      <c r="E337" s="123">
        <v>0</v>
      </c>
      <c r="F337" s="123">
        <v>0</v>
      </c>
      <c r="G337" s="123" t="str">
        <v xml:space="preserve">JIS D 9301 </v>
      </c>
      <c r="H337" s="124">
        <v>0</v>
      </c>
      <c r="I337" s="124">
        <v>0</v>
      </c>
      <c r="J337" s="123">
        <v>0</v>
      </c>
      <c r="K337" s="123">
        <v>0</v>
      </c>
    </row>
    <row r="338" spans="2:11" x14ac:dyDescent="0.2">
      <c r="B338" s="122">
        <v>731</v>
      </c>
      <c r="C338" s="123">
        <v>0</v>
      </c>
      <c r="D338" s="123">
        <v>0</v>
      </c>
      <c r="E338" s="123">
        <v>0</v>
      </c>
      <c r="F338" s="123">
        <v>0</v>
      </c>
      <c r="G338" s="123" t="str">
        <v xml:space="preserve">JIS D 9301 </v>
      </c>
      <c r="H338" s="124">
        <v>0</v>
      </c>
      <c r="I338" s="124">
        <v>0</v>
      </c>
      <c r="J338" s="123">
        <v>0</v>
      </c>
      <c r="K338" s="123">
        <v>0</v>
      </c>
    </row>
    <row r="339" spans="2:11" x14ac:dyDescent="0.2">
      <c r="B339" s="122">
        <v>732</v>
      </c>
      <c r="C339" s="123">
        <v>0</v>
      </c>
      <c r="D339" s="123">
        <v>0</v>
      </c>
      <c r="E339" s="123">
        <v>0</v>
      </c>
      <c r="F339" s="123">
        <v>0</v>
      </c>
      <c r="G339" s="123" t="str">
        <v xml:space="preserve">JIS D 9301 </v>
      </c>
      <c r="H339" s="124">
        <v>0</v>
      </c>
      <c r="I339" s="124">
        <v>0</v>
      </c>
      <c r="J339" s="123">
        <v>0</v>
      </c>
      <c r="K339" s="123">
        <v>0</v>
      </c>
    </row>
    <row r="340" spans="2:11" x14ac:dyDescent="0.2">
      <c r="B340" s="122">
        <v>733</v>
      </c>
      <c r="C340" s="123">
        <v>0</v>
      </c>
      <c r="D340" s="123">
        <v>0</v>
      </c>
      <c r="E340" s="123">
        <v>0</v>
      </c>
      <c r="F340" s="123">
        <v>0</v>
      </c>
      <c r="G340" s="123" t="str">
        <v xml:space="preserve">JIS D 9301 </v>
      </c>
      <c r="H340" s="124">
        <v>0</v>
      </c>
      <c r="I340" s="124">
        <v>0</v>
      </c>
      <c r="J340" s="123">
        <v>0</v>
      </c>
      <c r="K340" s="123">
        <v>0</v>
      </c>
    </row>
    <row r="341" spans="2:11" x14ac:dyDescent="0.2">
      <c r="B341" s="122">
        <v>734</v>
      </c>
      <c r="C341" s="123">
        <v>0</v>
      </c>
      <c r="D341" s="123">
        <v>0</v>
      </c>
      <c r="E341" s="123">
        <v>0</v>
      </c>
      <c r="F341" s="123">
        <v>0</v>
      </c>
      <c r="G341" s="123" t="str">
        <v xml:space="preserve">JIS D 9301 </v>
      </c>
      <c r="H341" s="124">
        <v>0</v>
      </c>
      <c r="I341" s="124">
        <v>0</v>
      </c>
      <c r="J341" s="123">
        <v>0</v>
      </c>
      <c r="K341" s="123">
        <v>0</v>
      </c>
    </row>
    <row r="342" spans="2:11" x14ac:dyDescent="0.2">
      <c r="B342" s="122">
        <v>735</v>
      </c>
      <c r="C342" s="123">
        <v>0</v>
      </c>
      <c r="D342" s="123">
        <v>0</v>
      </c>
      <c r="E342" s="123">
        <v>0</v>
      </c>
      <c r="F342" s="123">
        <v>0</v>
      </c>
      <c r="G342" s="123" t="str">
        <v xml:space="preserve">JIS D 9301 </v>
      </c>
      <c r="H342" s="124">
        <v>0</v>
      </c>
      <c r="I342" s="124">
        <v>0</v>
      </c>
      <c r="J342" s="123">
        <v>0</v>
      </c>
      <c r="K342" s="123">
        <v>0</v>
      </c>
    </row>
    <row r="343" spans="2:11" x14ac:dyDescent="0.2">
      <c r="B343" s="122">
        <v>736</v>
      </c>
      <c r="C343" s="123">
        <v>0</v>
      </c>
      <c r="D343" s="123">
        <v>0</v>
      </c>
      <c r="E343" s="123">
        <v>0</v>
      </c>
      <c r="F343" s="123">
        <v>0</v>
      </c>
      <c r="G343" s="123" t="str">
        <v xml:space="preserve">JIS D 9301 </v>
      </c>
      <c r="H343" s="124">
        <v>0</v>
      </c>
      <c r="I343" s="124">
        <v>0</v>
      </c>
      <c r="J343" s="123">
        <v>0</v>
      </c>
      <c r="K343" s="123">
        <v>0</v>
      </c>
    </row>
    <row r="344" spans="2:11" x14ac:dyDescent="0.2">
      <c r="B344" s="122">
        <v>737</v>
      </c>
      <c r="C344" s="123">
        <v>0</v>
      </c>
      <c r="D344" s="123">
        <v>0</v>
      </c>
      <c r="E344" s="123">
        <v>0</v>
      </c>
      <c r="F344" s="123">
        <v>0</v>
      </c>
      <c r="G344" s="123" t="str">
        <v xml:space="preserve">JIS D 9301 </v>
      </c>
      <c r="H344" s="124">
        <v>0</v>
      </c>
      <c r="I344" s="124">
        <v>0</v>
      </c>
      <c r="J344" s="123">
        <v>0</v>
      </c>
      <c r="K344" s="123">
        <v>0</v>
      </c>
    </row>
    <row r="345" spans="2:11" x14ac:dyDescent="0.2">
      <c r="B345" s="122">
        <v>738</v>
      </c>
      <c r="C345" s="123">
        <v>0</v>
      </c>
      <c r="D345" s="123">
        <v>0</v>
      </c>
      <c r="E345" s="123">
        <v>0</v>
      </c>
      <c r="F345" s="123">
        <v>0</v>
      </c>
      <c r="G345" s="123" t="str">
        <v xml:space="preserve">JIS D 9301 </v>
      </c>
      <c r="H345" s="124">
        <v>0</v>
      </c>
      <c r="I345" s="124">
        <v>0</v>
      </c>
      <c r="J345" s="123">
        <v>0</v>
      </c>
      <c r="K345" s="123">
        <v>0</v>
      </c>
    </row>
    <row r="346" spans="2:11" x14ac:dyDescent="0.2">
      <c r="B346" s="122">
        <v>739</v>
      </c>
      <c r="C346" s="123">
        <v>0</v>
      </c>
      <c r="D346" s="123">
        <v>0</v>
      </c>
      <c r="E346" s="123">
        <v>0</v>
      </c>
      <c r="F346" s="123">
        <v>0</v>
      </c>
      <c r="G346" s="123" t="str">
        <v xml:space="preserve">JIS D 9301 </v>
      </c>
      <c r="H346" s="124">
        <v>0</v>
      </c>
      <c r="I346" s="124">
        <v>0</v>
      </c>
      <c r="J346" s="123">
        <v>0</v>
      </c>
      <c r="K346" s="123">
        <v>0</v>
      </c>
    </row>
    <row r="347" spans="2:11" x14ac:dyDescent="0.2">
      <c r="B347" s="122">
        <v>740</v>
      </c>
      <c r="C347" s="123">
        <v>0</v>
      </c>
      <c r="D347" s="123">
        <v>0</v>
      </c>
      <c r="E347" s="123">
        <v>0</v>
      </c>
      <c r="F347" s="123">
        <v>0</v>
      </c>
      <c r="G347" s="123" t="str">
        <v xml:space="preserve">JIS D 9301 </v>
      </c>
      <c r="H347" s="124">
        <v>0</v>
      </c>
      <c r="I347" s="124">
        <v>0</v>
      </c>
      <c r="J347" s="123">
        <v>0</v>
      </c>
      <c r="K347" s="123">
        <v>0</v>
      </c>
    </row>
    <row r="348" spans="2:11" x14ac:dyDescent="0.2">
      <c r="B348" s="122">
        <v>741</v>
      </c>
      <c r="C348" s="123">
        <v>0</v>
      </c>
      <c r="D348" s="123">
        <v>0</v>
      </c>
      <c r="E348" s="123">
        <v>0</v>
      </c>
      <c r="F348" s="123">
        <v>0</v>
      </c>
      <c r="G348" s="123" t="str">
        <v xml:space="preserve">JIS D 9301 </v>
      </c>
      <c r="H348" s="124">
        <v>0</v>
      </c>
      <c r="I348" s="124">
        <v>0</v>
      </c>
      <c r="J348" s="123">
        <v>0</v>
      </c>
      <c r="K348" s="123">
        <v>0</v>
      </c>
    </row>
    <row r="349" spans="2:11" x14ac:dyDescent="0.2">
      <c r="B349" s="122">
        <v>742</v>
      </c>
      <c r="C349" s="123">
        <v>0</v>
      </c>
      <c r="D349" s="123">
        <v>0</v>
      </c>
      <c r="E349" s="123">
        <v>0</v>
      </c>
      <c r="F349" s="123">
        <v>0</v>
      </c>
      <c r="G349" s="123" t="str">
        <v xml:space="preserve">JIS D 9301 </v>
      </c>
      <c r="H349" s="124">
        <v>0</v>
      </c>
      <c r="I349" s="124">
        <v>0</v>
      </c>
      <c r="J349" s="123">
        <v>0</v>
      </c>
      <c r="K349" s="123">
        <v>0</v>
      </c>
    </row>
    <row r="350" spans="2:11" x14ac:dyDescent="0.2">
      <c r="B350" s="122">
        <v>743</v>
      </c>
      <c r="C350" s="123">
        <v>0</v>
      </c>
      <c r="D350" s="123">
        <v>0</v>
      </c>
      <c r="E350" s="123">
        <v>0</v>
      </c>
      <c r="F350" s="123">
        <v>0</v>
      </c>
      <c r="G350" s="123" t="str">
        <v xml:space="preserve">JIS D 9301 </v>
      </c>
      <c r="H350" s="124">
        <v>0</v>
      </c>
      <c r="I350" s="124">
        <v>0</v>
      </c>
      <c r="J350" s="123">
        <v>0</v>
      </c>
      <c r="K350" s="123">
        <v>0</v>
      </c>
    </row>
    <row r="351" spans="2:11" x14ac:dyDescent="0.2">
      <c r="B351" s="122">
        <v>744</v>
      </c>
      <c r="C351" s="123">
        <v>0</v>
      </c>
      <c r="D351" s="123">
        <v>0</v>
      </c>
      <c r="E351" s="123">
        <v>0</v>
      </c>
      <c r="F351" s="123">
        <v>0</v>
      </c>
      <c r="G351" s="123" t="str">
        <v xml:space="preserve">JIS D 9301 </v>
      </c>
      <c r="H351" s="124">
        <v>0</v>
      </c>
      <c r="I351" s="124">
        <v>0</v>
      </c>
      <c r="J351" s="123">
        <v>0</v>
      </c>
      <c r="K351" s="123">
        <v>0</v>
      </c>
    </row>
    <row r="352" spans="2:11" x14ac:dyDescent="0.2">
      <c r="B352" s="122">
        <v>745</v>
      </c>
      <c r="C352" s="123">
        <v>0</v>
      </c>
      <c r="D352" s="123">
        <v>0</v>
      </c>
      <c r="E352" s="123">
        <v>0</v>
      </c>
      <c r="F352" s="123">
        <v>0</v>
      </c>
      <c r="G352" s="123" t="str">
        <v xml:space="preserve">JIS D 9301 </v>
      </c>
      <c r="H352" s="124">
        <v>0</v>
      </c>
      <c r="I352" s="124">
        <v>0</v>
      </c>
      <c r="J352" s="123">
        <v>0</v>
      </c>
      <c r="K352" s="123">
        <v>0</v>
      </c>
    </row>
    <row r="353" spans="2:11" x14ac:dyDescent="0.2">
      <c r="B353" s="122">
        <v>746</v>
      </c>
      <c r="C353" s="123">
        <v>0</v>
      </c>
      <c r="D353" s="123">
        <v>0</v>
      </c>
      <c r="E353" s="123">
        <v>0</v>
      </c>
      <c r="F353" s="123">
        <v>0</v>
      </c>
      <c r="G353" s="123" t="str">
        <v xml:space="preserve">JIS D 9301 </v>
      </c>
      <c r="H353" s="124">
        <v>0</v>
      </c>
      <c r="I353" s="124">
        <v>0</v>
      </c>
      <c r="J353" s="123">
        <v>0</v>
      </c>
      <c r="K353" s="123">
        <v>0</v>
      </c>
    </row>
    <row r="354" spans="2:11" x14ac:dyDescent="0.2">
      <c r="B354" s="122">
        <v>747</v>
      </c>
      <c r="C354" s="123">
        <v>0</v>
      </c>
      <c r="D354" s="123">
        <v>0</v>
      </c>
      <c r="E354" s="123">
        <v>0</v>
      </c>
      <c r="F354" s="123">
        <v>0</v>
      </c>
      <c r="G354" s="123" t="str">
        <v xml:space="preserve">JIS D 9301 </v>
      </c>
      <c r="H354" s="124">
        <v>0</v>
      </c>
      <c r="I354" s="124">
        <v>0</v>
      </c>
      <c r="J354" s="123">
        <v>0</v>
      </c>
      <c r="K354" s="123">
        <v>0</v>
      </c>
    </row>
    <row r="355" spans="2:11" x14ac:dyDescent="0.2">
      <c r="B355" s="122">
        <v>748</v>
      </c>
      <c r="C355" s="123">
        <v>0</v>
      </c>
      <c r="D355" s="123">
        <v>0</v>
      </c>
      <c r="E355" s="123">
        <v>0</v>
      </c>
      <c r="F355" s="123">
        <v>0</v>
      </c>
      <c r="G355" s="123" t="str">
        <v xml:space="preserve">JIS D 9301 </v>
      </c>
      <c r="H355" s="124">
        <v>0</v>
      </c>
      <c r="I355" s="124">
        <v>0</v>
      </c>
      <c r="J355" s="123">
        <v>0</v>
      </c>
      <c r="K355" s="123">
        <v>0</v>
      </c>
    </row>
    <row r="356" spans="2:11" x14ac:dyDescent="0.2">
      <c r="B356" s="122">
        <v>749</v>
      </c>
      <c r="C356" s="123">
        <v>0</v>
      </c>
      <c r="D356" s="123">
        <v>0</v>
      </c>
      <c r="E356" s="123">
        <v>0</v>
      </c>
      <c r="F356" s="123">
        <v>0</v>
      </c>
      <c r="G356" s="123" t="str">
        <v xml:space="preserve">JIS D 9301 </v>
      </c>
      <c r="H356" s="124">
        <v>0</v>
      </c>
      <c r="I356" s="124">
        <v>0</v>
      </c>
      <c r="J356" s="123">
        <v>0</v>
      </c>
      <c r="K356" s="123">
        <v>0</v>
      </c>
    </row>
    <row r="357" spans="2:11" x14ac:dyDescent="0.2">
      <c r="B357" s="122">
        <v>750</v>
      </c>
      <c r="C357" s="123">
        <v>0</v>
      </c>
      <c r="D357" s="123">
        <v>0</v>
      </c>
      <c r="E357" s="123">
        <v>0</v>
      </c>
      <c r="F357" s="123">
        <v>0</v>
      </c>
      <c r="G357" s="123" t="str">
        <v xml:space="preserve">JIS D 9301 </v>
      </c>
      <c r="H357" s="124">
        <v>0</v>
      </c>
      <c r="I357" s="124">
        <v>0</v>
      </c>
      <c r="J357" s="123">
        <v>0</v>
      </c>
      <c r="K357" s="123">
        <v>0</v>
      </c>
    </row>
    <row r="358" spans="2:11" x14ac:dyDescent="0.2">
      <c r="B358" s="122">
        <v>751</v>
      </c>
      <c r="C358" s="123">
        <v>0</v>
      </c>
      <c r="D358" s="123">
        <v>0</v>
      </c>
      <c r="E358" s="123">
        <v>0</v>
      </c>
      <c r="F358" s="123">
        <v>0</v>
      </c>
      <c r="G358" s="123" t="str">
        <v xml:space="preserve">JIS D 9301 </v>
      </c>
      <c r="H358" s="124">
        <v>0</v>
      </c>
      <c r="I358" s="124">
        <v>0</v>
      </c>
      <c r="J358" s="123">
        <v>0</v>
      </c>
      <c r="K358" s="123">
        <v>0</v>
      </c>
    </row>
    <row r="359" spans="2:11" x14ac:dyDescent="0.2">
      <c r="B359" s="122">
        <v>752</v>
      </c>
      <c r="C359" s="123">
        <v>0</v>
      </c>
      <c r="D359" s="123">
        <v>0</v>
      </c>
      <c r="E359" s="123">
        <v>0</v>
      </c>
      <c r="F359" s="123">
        <v>0</v>
      </c>
      <c r="G359" s="123" t="str">
        <v xml:space="preserve">JIS D 9301 </v>
      </c>
      <c r="H359" s="124">
        <v>0</v>
      </c>
      <c r="I359" s="124">
        <v>0</v>
      </c>
      <c r="J359" s="123">
        <v>0</v>
      </c>
      <c r="K359" s="123">
        <v>0</v>
      </c>
    </row>
    <row r="360" spans="2:11" x14ac:dyDescent="0.2">
      <c r="B360" s="122">
        <v>753</v>
      </c>
      <c r="C360" s="123">
        <v>0</v>
      </c>
      <c r="D360" s="123">
        <v>0</v>
      </c>
      <c r="E360" s="123">
        <v>0</v>
      </c>
      <c r="F360" s="123">
        <v>0</v>
      </c>
      <c r="G360" s="123" t="str">
        <v xml:space="preserve">JIS D 9301 </v>
      </c>
      <c r="H360" s="124">
        <v>0</v>
      </c>
      <c r="I360" s="124">
        <v>0</v>
      </c>
      <c r="J360" s="123">
        <v>0</v>
      </c>
      <c r="K360" s="123">
        <v>0</v>
      </c>
    </row>
    <row r="361" spans="2:11" x14ac:dyDescent="0.2">
      <c r="B361" s="122">
        <v>754</v>
      </c>
      <c r="C361" s="123">
        <v>0</v>
      </c>
      <c r="D361" s="123">
        <v>0</v>
      </c>
      <c r="E361" s="123">
        <v>0</v>
      </c>
      <c r="F361" s="123">
        <v>0</v>
      </c>
      <c r="G361" s="123" t="str">
        <v xml:space="preserve">JIS D 9301 </v>
      </c>
      <c r="H361" s="124">
        <v>0</v>
      </c>
      <c r="I361" s="124">
        <v>0</v>
      </c>
      <c r="J361" s="123">
        <v>0</v>
      </c>
      <c r="K361" s="123">
        <v>0</v>
      </c>
    </row>
    <row r="362" spans="2:11" x14ac:dyDescent="0.2">
      <c r="B362" s="122">
        <v>755</v>
      </c>
      <c r="C362" s="123">
        <v>0</v>
      </c>
      <c r="D362" s="123">
        <v>0</v>
      </c>
      <c r="E362" s="123">
        <v>0</v>
      </c>
      <c r="F362" s="123">
        <v>0</v>
      </c>
      <c r="G362" s="123" t="str">
        <v xml:space="preserve">JIS D 9301 </v>
      </c>
      <c r="H362" s="124">
        <v>0</v>
      </c>
      <c r="I362" s="124">
        <v>0</v>
      </c>
      <c r="J362" s="123">
        <v>0</v>
      </c>
      <c r="K362" s="123">
        <v>0</v>
      </c>
    </row>
    <row r="363" spans="2:11" x14ac:dyDescent="0.2">
      <c r="B363" s="122">
        <v>756</v>
      </c>
      <c r="C363" s="123">
        <v>0</v>
      </c>
      <c r="D363" s="123">
        <v>0</v>
      </c>
      <c r="E363" s="123">
        <v>0</v>
      </c>
      <c r="F363" s="123">
        <v>0</v>
      </c>
      <c r="G363" s="123" t="str">
        <v xml:space="preserve">JIS D 9301 </v>
      </c>
      <c r="H363" s="124">
        <v>0</v>
      </c>
      <c r="I363" s="124">
        <v>0</v>
      </c>
      <c r="J363" s="123">
        <v>0</v>
      </c>
      <c r="K363" s="123">
        <v>0</v>
      </c>
    </row>
    <row r="364" spans="2:11" x14ac:dyDescent="0.2">
      <c r="B364" s="122">
        <v>757</v>
      </c>
      <c r="C364" s="123">
        <v>0</v>
      </c>
      <c r="D364" s="123">
        <v>0</v>
      </c>
      <c r="E364" s="123">
        <v>0</v>
      </c>
      <c r="F364" s="123">
        <v>0</v>
      </c>
      <c r="G364" s="123" t="str">
        <v xml:space="preserve">JIS D 9301 </v>
      </c>
      <c r="H364" s="124">
        <v>0</v>
      </c>
      <c r="I364" s="124">
        <v>0</v>
      </c>
      <c r="J364" s="123">
        <v>0</v>
      </c>
      <c r="K364" s="123">
        <v>0</v>
      </c>
    </row>
    <row r="365" spans="2:11" x14ac:dyDescent="0.2">
      <c r="B365" s="122">
        <v>758</v>
      </c>
      <c r="C365" s="123">
        <v>0</v>
      </c>
      <c r="D365" s="123">
        <v>0</v>
      </c>
      <c r="E365" s="123">
        <v>0</v>
      </c>
      <c r="F365" s="123">
        <v>0</v>
      </c>
      <c r="G365" s="123" t="str">
        <v xml:space="preserve">JIS D 9301 </v>
      </c>
      <c r="H365" s="124">
        <v>0</v>
      </c>
      <c r="I365" s="124">
        <v>0</v>
      </c>
      <c r="J365" s="123">
        <v>0</v>
      </c>
      <c r="K365" s="123">
        <v>0</v>
      </c>
    </row>
    <row r="366" spans="2:11" x14ac:dyDescent="0.2">
      <c r="B366" s="122">
        <v>759</v>
      </c>
      <c r="C366" s="123">
        <v>0</v>
      </c>
      <c r="D366" s="123">
        <v>0</v>
      </c>
      <c r="E366" s="123">
        <v>0</v>
      </c>
      <c r="F366" s="123">
        <v>0</v>
      </c>
      <c r="G366" s="123" t="str">
        <v xml:space="preserve">JIS D 9301 </v>
      </c>
      <c r="H366" s="124">
        <v>0</v>
      </c>
      <c r="I366" s="124">
        <v>0</v>
      </c>
      <c r="J366" s="123">
        <v>0</v>
      </c>
      <c r="K366" s="123">
        <v>0</v>
      </c>
    </row>
    <row r="367" spans="2:11" x14ac:dyDescent="0.2">
      <c r="B367" s="122">
        <v>760</v>
      </c>
      <c r="C367" s="123">
        <v>0</v>
      </c>
      <c r="D367" s="123">
        <v>0</v>
      </c>
      <c r="E367" s="123">
        <v>0</v>
      </c>
      <c r="F367" s="123">
        <v>0</v>
      </c>
      <c r="G367" s="123" t="str">
        <v xml:space="preserve">JIS D 9301 </v>
      </c>
      <c r="H367" s="124">
        <v>0</v>
      </c>
      <c r="I367" s="124">
        <v>0</v>
      </c>
      <c r="J367" s="123">
        <v>0</v>
      </c>
      <c r="K367" s="123">
        <v>0</v>
      </c>
    </row>
    <row r="368" spans="2:11" x14ac:dyDescent="0.2">
      <c r="B368" s="122">
        <v>761</v>
      </c>
      <c r="C368" s="123">
        <v>0</v>
      </c>
      <c r="D368" s="123">
        <v>0</v>
      </c>
      <c r="E368" s="123">
        <v>0</v>
      </c>
      <c r="F368" s="123">
        <v>0</v>
      </c>
      <c r="G368" s="123" t="str">
        <v xml:space="preserve">JIS D 9301 </v>
      </c>
      <c r="H368" s="124">
        <v>0</v>
      </c>
      <c r="I368" s="124">
        <v>0</v>
      </c>
      <c r="J368" s="123">
        <v>0</v>
      </c>
      <c r="K368" s="123">
        <v>0</v>
      </c>
    </row>
    <row r="369" spans="2:11" x14ac:dyDescent="0.2">
      <c r="B369" s="122">
        <v>762</v>
      </c>
      <c r="C369" s="123">
        <v>0</v>
      </c>
      <c r="D369" s="123">
        <v>0</v>
      </c>
      <c r="E369" s="123">
        <v>0</v>
      </c>
      <c r="F369" s="123">
        <v>0</v>
      </c>
      <c r="G369" s="123" t="str">
        <v xml:space="preserve">JIS D 9301 </v>
      </c>
      <c r="H369" s="124">
        <v>0</v>
      </c>
      <c r="I369" s="124">
        <v>0</v>
      </c>
      <c r="J369" s="123">
        <v>0</v>
      </c>
      <c r="K369" s="123">
        <v>0</v>
      </c>
    </row>
    <row r="370" spans="2:11" x14ac:dyDescent="0.2">
      <c r="B370" s="122">
        <v>763</v>
      </c>
      <c r="C370" s="123">
        <v>0</v>
      </c>
      <c r="D370" s="123">
        <v>0</v>
      </c>
      <c r="E370" s="123">
        <v>0</v>
      </c>
      <c r="F370" s="123">
        <v>0</v>
      </c>
      <c r="G370" s="123" t="str">
        <v xml:space="preserve">JIS D 9301 </v>
      </c>
      <c r="H370" s="124">
        <v>0</v>
      </c>
      <c r="I370" s="124">
        <v>0</v>
      </c>
      <c r="J370" s="123">
        <v>0</v>
      </c>
      <c r="K370" s="123">
        <v>0</v>
      </c>
    </row>
    <row r="371" spans="2:11" x14ac:dyDescent="0.2">
      <c r="B371" s="122">
        <v>764</v>
      </c>
      <c r="C371" s="123">
        <v>0</v>
      </c>
      <c r="D371" s="123">
        <v>0</v>
      </c>
      <c r="E371" s="123">
        <v>0</v>
      </c>
      <c r="F371" s="123">
        <v>0</v>
      </c>
      <c r="G371" s="123" t="str">
        <v xml:space="preserve">JIS D 9301 </v>
      </c>
      <c r="H371" s="124">
        <v>0</v>
      </c>
      <c r="I371" s="124">
        <v>0</v>
      </c>
      <c r="J371" s="123">
        <v>0</v>
      </c>
      <c r="K371" s="123">
        <v>0</v>
      </c>
    </row>
    <row r="372" spans="2:11" x14ac:dyDescent="0.2">
      <c r="B372" s="122">
        <v>765</v>
      </c>
      <c r="C372" s="123">
        <v>0</v>
      </c>
      <c r="D372" s="123">
        <v>0</v>
      </c>
      <c r="E372" s="123">
        <v>0</v>
      </c>
      <c r="F372" s="123">
        <v>0</v>
      </c>
      <c r="G372" s="123" t="str">
        <v xml:space="preserve">JIS D 9301 </v>
      </c>
      <c r="H372" s="124">
        <v>0</v>
      </c>
      <c r="I372" s="124">
        <v>0</v>
      </c>
      <c r="J372" s="123">
        <v>0</v>
      </c>
      <c r="K372" s="123">
        <v>0</v>
      </c>
    </row>
    <row r="373" spans="2:11" x14ac:dyDescent="0.2">
      <c r="B373" s="122">
        <v>766</v>
      </c>
      <c r="C373" s="123">
        <v>0</v>
      </c>
      <c r="D373" s="123">
        <v>0</v>
      </c>
      <c r="E373" s="123">
        <v>0</v>
      </c>
      <c r="F373" s="123">
        <v>0</v>
      </c>
      <c r="G373" s="123" t="str">
        <v xml:space="preserve">JIS D 9301 </v>
      </c>
      <c r="H373" s="124">
        <v>0</v>
      </c>
      <c r="I373" s="124">
        <v>0</v>
      </c>
      <c r="J373" s="123">
        <v>0</v>
      </c>
      <c r="K373" s="123">
        <v>0</v>
      </c>
    </row>
    <row r="374" spans="2:11" x14ac:dyDescent="0.2">
      <c r="B374" s="122">
        <v>767</v>
      </c>
      <c r="C374" s="123">
        <v>0</v>
      </c>
      <c r="D374" s="123">
        <v>0</v>
      </c>
      <c r="E374" s="123">
        <v>0</v>
      </c>
      <c r="F374" s="123">
        <v>0</v>
      </c>
      <c r="G374" s="123" t="str">
        <v xml:space="preserve">JIS D 9301 </v>
      </c>
      <c r="H374" s="124">
        <v>0</v>
      </c>
      <c r="I374" s="124">
        <v>0</v>
      </c>
      <c r="J374" s="123">
        <v>0</v>
      </c>
      <c r="K374" s="123">
        <v>0</v>
      </c>
    </row>
    <row r="375" spans="2:11" x14ac:dyDescent="0.2">
      <c r="B375" s="122">
        <v>768</v>
      </c>
      <c r="C375" s="123">
        <v>0</v>
      </c>
      <c r="D375" s="123">
        <v>0</v>
      </c>
      <c r="E375" s="123">
        <v>0</v>
      </c>
      <c r="F375" s="123">
        <v>0</v>
      </c>
      <c r="G375" s="123" t="str">
        <v xml:space="preserve">JIS D 9301 </v>
      </c>
      <c r="H375" s="124">
        <v>0</v>
      </c>
      <c r="I375" s="124">
        <v>0</v>
      </c>
      <c r="J375" s="123">
        <v>0</v>
      </c>
      <c r="K375" s="123">
        <v>0</v>
      </c>
    </row>
    <row r="376" spans="2:11" x14ac:dyDescent="0.2">
      <c r="B376" s="122">
        <v>769</v>
      </c>
      <c r="C376" s="123">
        <v>0</v>
      </c>
      <c r="D376" s="123">
        <v>0</v>
      </c>
      <c r="E376" s="123">
        <v>0</v>
      </c>
      <c r="F376" s="123">
        <v>0</v>
      </c>
      <c r="G376" s="123" t="str">
        <v xml:space="preserve">JIS D 9301 </v>
      </c>
      <c r="H376" s="124">
        <v>0</v>
      </c>
      <c r="I376" s="124">
        <v>0</v>
      </c>
      <c r="J376" s="123">
        <v>0</v>
      </c>
      <c r="K376" s="123">
        <v>0</v>
      </c>
    </row>
    <row r="377" spans="2:11" x14ac:dyDescent="0.2">
      <c r="B377" s="122">
        <v>770</v>
      </c>
      <c r="C377" s="123">
        <v>0</v>
      </c>
      <c r="D377" s="123">
        <v>0</v>
      </c>
      <c r="E377" s="123">
        <v>0</v>
      </c>
      <c r="F377" s="123">
        <v>0</v>
      </c>
      <c r="G377" s="123" t="str">
        <v xml:space="preserve">JIS D 9301 </v>
      </c>
      <c r="H377" s="124">
        <v>0</v>
      </c>
      <c r="I377" s="124">
        <v>0</v>
      </c>
      <c r="J377" s="123">
        <v>0</v>
      </c>
      <c r="K377" s="123">
        <v>0</v>
      </c>
    </row>
    <row r="378" spans="2:11" x14ac:dyDescent="0.2">
      <c r="B378" s="122">
        <v>771</v>
      </c>
      <c r="C378" s="123">
        <v>0</v>
      </c>
      <c r="D378" s="123">
        <v>0</v>
      </c>
      <c r="E378" s="123">
        <v>0</v>
      </c>
      <c r="F378" s="123">
        <v>0</v>
      </c>
      <c r="G378" s="123" t="str">
        <v xml:space="preserve">JIS D 9301 </v>
      </c>
      <c r="H378" s="124">
        <v>0</v>
      </c>
      <c r="I378" s="124">
        <v>0</v>
      </c>
      <c r="J378" s="123">
        <v>0</v>
      </c>
      <c r="K378" s="123">
        <v>0</v>
      </c>
    </row>
    <row r="379" spans="2:11" x14ac:dyDescent="0.2">
      <c r="B379" s="122">
        <v>772</v>
      </c>
      <c r="C379" s="123">
        <v>0</v>
      </c>
      <c r="D379" s="123">
        <v>0</v>
      </c>
      <c r="E379" s="123">
        <v>0</v>
      </c>
      <c r="F379" s="123">
        <v>0</v>
      </c>
      <c r="G379" s="123" t="str">
        <v xml:space="preserve">JIS D 9301 </v>
      </c>
      <c r="H379" s="124">
        <v>0</v>
      </c>
      <c r="I379" s="124">
        <v>0</v>
      </c>
      <c r="J379" s="123">
        <v>0</v>
      </c>
      <c r="K379" s="123">
        <v>0</v>
      </c>
    </row>
    <row r="380" spans="2:11" x14ac:dyDescent="0.2">
      <c r="B380" s="122">
        <v>773</v>
      </c>
      <c r="C380" s="123">
        <v>0</v>
      </c>
      <c r="D380" s="123">
        <v>0</v>
      </c>
      <c r="E380" s="123">
        <v>0</v>
      </c>
      <c r="F380" s="123">
        <v>0</v>
      </c>
      <c r="G380" s="123" t="str">
        <v xml:space="preserve">JIS D 9301 </v>
      </c>
      <c r="H380" s="124">
        <v>0</v>
      </c>
      <c r="I380" s="124">
        <v>0</v>
      </c>
      <c r="J380" s="123">
        <v>0</v>
      </c>
      <c r="K380" s="123">
        <v>0</v>
      </c>
    </row>
    <row r="381" spans="2:11" x14ac:dyDescent="0.2">
      <c r="B381" s="122">
        <v>774</v>
      </c>
      <c r="C381" s="123">
        <v>0</v>
      </c>
      <c r="D381" s="123">
        <v>0</v>
      </c>
      <c r="E381" s="123">
        <v>0</v>
      </c>
      <c r="F381" s="123">
        <v>0</v>
      </c>
      <c r="G381" s="123" t="str">
        <v xml:space="preserve">JIS D 9301 </v>
      </c>
      <c r="H381" s="124">
        <v>0</v>
      </c>
      <c r="I381" s="124">
        <v>0</v>
      </c>
      <c r="J381" s="123">
        <v>0</v>
      </c>
      <c r="K381" s="123">
        <v>0</v>
      </c>
    </row>
    <row r="382" spans="2:11" x14ac:dyDescent="0.2">
      <c r="B382" s="122">
        <v>775</v>
      </c>
      <c r="C382" s="123">
        <v>0</v>
      </c>
      <c r="D382" s="123">
        <v>0</v>
      </c>
      <c r="E382" s="123">
        <v>0</v>
      </c>
      <c r="F382" s="123">
        <v>0</v>
      </c>
      <c r="G382" s="123" t="str">
        <v xml:space="preserve">JIS D 9301 </v>
      </c>
      <c r="H382" s="124">
        <v>0</v>
      </c>
      <c r="I382" s="124">
        <v>0</v>
      </c>
      <c r="J382" s="123">
        <v>0</v>
      </c>
      <c r="K382" s="123">
        <v>0</v>
      </c>
    </row>
    <row r="383" spans="2:11" x14ac:dyDescent="0.2">
      <c r="B383" s="122">
        <v>776</v>
      </c>
      <c r="C383" s="123">
        <v>0</v>
      </c>
      <c r="D383" s="123">
        <v>0</v>
      </c>
      <c r="E383" s="123">
        <v>0</v>
      </c>
      <c r="F383" s="123">
        <v>0</v>
      </c>
      <c r="G383" s="123" t="str">
        <v xml:space="preserve">JIS D 9301 </v>
      </c>
      <c r="H383" s="124">
        <v>0</v>
      </c>
      <c r="I383" s="124">
        <v>0</v>
      </c>
      <c r="J383" s="123">
        <v>0</v>
      </c>
      <c r="K383" s="123">
        <v>0</v>
      </c>
    </row>
    <row r="384" spans="2:11" x14ac:dyDescent="0.2">
      <c r="B384" s="122">
        <v>777</v>
      </c>
      <c r="C384" s="123">
        <v>0</v>
      </c>
      <c r="D384" s="123">
        <v>0</v>
      </c>
      <c r="E384" s="123">
        <v>0</v>
      </c>
      <c r="F384" s="123">
        <v>0</v>
      </c>
      <c r="G384" s="123" t="str">
        <v xml:space="preserve">JIS D 9301 </v>
      </c>
      <c r="H384" s="124">
        <v>0</v>
      </c>
      <c r="I384" s="124">
        <v>0</v>
      </c>
      <c r="J384" s="123">
        <v>0</v>
      </c>
      <c r="K384" s="123">
        <v>0</v>
      </c>
    </row>
    <row r="385" spans="2:11" x14ac:dyDescent="0.2">
      <c r="B385" s="122">
        <v>778</v>
      </c>
      <c r="C385" s="123">
        <v>0</v>
      </c>
      <c r="D385" s="123">
        <v>0</v>
      </c>
      <c r="E385" s="123">
        <v>0</v>
      </c>
      <c r="F385" s="123">
        <v>0</v>
      </c>
      <c r="G385" s="123" t="str">
        <v xml:space="preserve">JIS D 9301 </v>
      </c>
      <c r="H385" s="124">
        <v>0</v>
      </c>
      <c r="I385" s="124">
        <v>0</v>
      </c>
      <c r="J385" s="123">
        <v>0</v>
      </c>
      <c r="K385" s="123">
        <v>0</v>
      </c>
    </row>
    <row r="386" spans="2:11" x14ac:dyDescent="0.2">
      <c r="B386" s="122">
        <v>779</v>
      </c>
      <c r="C386" s="123">
        <v>0</v>
      </c>
      <c r="D386" s="123">
        <v>0</v>
      </c>
      <c r="E386" s="123">
        <v>0</v>
      </c>
      <c r="F386" s="123">
        <v>0</v>
      </c>
      <c r="G386" s="123" t="str">
        <v xml:space="preserve">JIS D 9301 </v>
      </c>
      <c r="H386" s="124">
        <v>0</v>
      </c>
      <c r="I386" s="124">
        <v>0</v>
      </c>
      <c r="J386" s="123">
        <v>0</v>
      </c>
      <c r="K386" s="123">
        <v>0</v>
      </c>
    </row>
    <row r="387" spans="2:11" x14ac:dyDescent="0.2">
      <c r="B387" s="122">
        <v>780</v>
      </c>
      <c r="C387" s="123">
        <v>0</v>
      </c>
      <c r="D387" s="123">
        <v>0</v>
      </c>
      <c r="E387" s="123">
        <v>0</v>
      </c>
      <c r="F387" s="123">
        <v>0</v>
      </c>
      <c r="G387" s="123" t="str">
        <v xml:space="preserve">JIS D 9301 </v>
      </c>
      <c r="H387" s="124">
        <v>0</v>
      </c>
      <c r="I387" s="124">
        <v>0</v>
      </c>
      <c r="J387" s="123">
        <v>0</v>
      </c>
      <c r="K387" s="123">
        <v>0</v>
      </c>
    </row>
    <row r="388" spans="2:11" x14ac:dyDescent="0.2">
      <c r="B388" s="122">
        <v>781</v>
      </c>
      <c r="C388" s="123">
        <v>0</v>
      </c>
      <c r="D388" s="123">
        <v>0</v>
      </c>
      <c r="E388" s="123">
        <v>0</v>
      </c>
      <c r="F388" s="123">
        <v>0</v>
      </c>
      <c r="G388" s="123" t="str">
        <v xml:space="preserve">JIS D 9301 </v>
      </c>
      <c r="H388" s="124">
        <v>0</v>
      </c>
      <c r="I388" s="124">
        <v>0</v>
      </c>
      <c r="J388" s="123">
        <v>0</v>
      </c>
      <c r="K388" s="123">
        <v>0</v>
      </c>
    </row>
    <row r="389" spans="2:11" x14ac:dyDescent="0.2">
      <c r="B389" s="122">
        <v>782</v>
      </c>
      <c r="C389" s="123">
        <v>0</v>
      </c>
      <c r="D389" s="123">
        <v>0</v>
      </c>
      <c r="E389" s="123">
        <v>0</v>
      </c>
      <c r="F389" s="123">
        <v>0</v>
      </c>
      <c r="G389" s="123" t="str">
        <v xml:space="preserve">JIS D 9301 </v>
      </c>
      <c r="H389" s="124">
        <v>0</v>
      </c>
      <c r="I389" s="124">
        <v>0</v>
      </c>
      <c r="J389" s="123">
        <v>0</v>
      </c>
      <c r="K389" s="123">
        <v>0</v>
      </c>
    </row>
    <row r="390" spans="2:11" x14ac:dyDescent="0.2">
      <c r="B390" s="122">
        <v>783</v>
      </c>
      <c r="C390" s="123">
        <v>0</v>
      </c>
      <c r="D390" s="123" t="str">
        <v>該当なし</v>
      </c>
      <c r="E390" s="123">
        <v>0</v>
      </c>
      <c r="F390" s="123" t="str">
        <v xml:space="preserve">該当なし </v>
      </c>
      <c r="G390" s="123" t="str">
        <v>JIS D 9301 該当なし 0</v>
      </c>
      <c r="H390" s="124">
        <v>0</v>
      </c>
      <c r="I390" s="124">
        <v>0</v>
      </c>
      <c r="J390" s="123">
        <v>0</v>
      </c>
      <c r="K390" s="123">
        <v>0</v>
      </c>
    </row>
    <row r="391" spans="2:11" x14ac:dyDescent="0.2">
      <c r="B391" s="122">
        <v>900</v>
      </c>
      <c r="C391" s="123" t="str">
        <v>その他の経費</v>
      </c>
      <c r="D391" s="123" t="str">
        <v>労務費（試験前準備）</v>
      </c>
      <c r="E391" s="123">
        <v>0</v>
      </c>
      <c r="F391" s="123" t="str">
        <v xml:space="preserve">労務費（試験前準備） </v>
      </c>
      <c r="G391" s="123" t="str">
        <v>JIS D 9301 労務費（試験前準備） 0</v>
      </c>
      <c r="H391" s="124">
        <v>5000</v>
      </c>
      <c r="I391" s="124">
        <v>5500</v>
      </c>
      <c r="J391" s="123">
        <v>0</v>
      </c>
      <c r="K391" s="123" t="str">
        <v>30分あたりの手数料</v>
      </c>
    </row>
    <row r="392" spans="2:11" x14ac:dyDescent="0.2">
      <c r="B392" s="122">
        <v>901</v>
      </c>
      <c r="C392" s="123" t="str">
        <v>その他の経費</v>
      </c>
      <c r="D392" s="123" t="str">
        <v>労務費（試験後整理）</v>
      </c>
      <c r="E392" s="123">
        <v>0</v>
      </c>
      <c r="F392" s="123" t="str">
        <v xml:space="preserve">労務費（試験後整理） </v>
      </c>
      <c r="G392" s="123" t="str">
        <v>JIS D 9301 労務費（試験後整理） 0</v>
      </c>
      <c r="H392" s="124">
        <v>5000</v>
      </c>
      <c r="I392" s="124">
        <v>5500</v>
      </c>
      <c r="J392" s="123">
        <v>0</v>
      </c>
      <c r="K392" s="123" t="str">
        <v>30分あたりの手数料</v>
      </c>
    </row>
    <row r="393" spans="2:11" x14ac:dyDescent="0.2">
      <c r="B393" s="122">
        <v>902</v>
      </c>
      <c r="C393" s="123" t="str">
        <v>その他の経費</v>
      </c>
      <c r="D393" s="123" t="str">
        <v>立会試験（追加請求）</v>
      </c>
      <c r="E393" s="123" t="str">
        <v>30分未満の試験立会は無料、30分経過以降手数料発生</v>
      </c>
      <c r="F393" s="123" t="str">
        <v>立会試験（追加請求） 30分未満の試験立会は無料、30分経過以降手数料発生</v>
      </c>
      <c r="G393" s="123" t="str">
        <v>JIS D 9301 立会試験（追加請求） 30分未満の試験立会は無料、30分経過以降手数料発生0</v>
      </c>
      <c r="H393" s="124">
        <v>5000</v>
      </c>
      <c r="I393" s="124">
        <v>5500</v>
      </c>
      <c r="J393" s="123">
        <v>0</v>
      </c>
      <c r="K393" s="123" t="str">
        <v>30分あたりの手数料</v>
      </c>
    </row>
    <row r="394" spans="2:11" x14ac:dyDescent="0.2">
      <c r="B394" s="122">
        <v>903</v>
      </c>
      <c r="C394" s="123" t="str">
        <v>その他の経費</v>
      </c>
      <c r="D394" s="123" t="str">
        <v>試験証明書／試験報告書</v>
      </c>
      <c r="E394" s="123" t="str">
        <v>表紙含む2ページまで</v>
      </c>
      <c r="F394" s="123" t="str">
        <v>試験証明書／試験報告書 表紙含む2ページまで</v>
      </c>
      <c r="G394" s="123" t="str">
        <v>JIS D 9301 試験証明書／試験報告書 表紙含む2ページまで0</v>
      </c>
      <c r="H394" s="124">
        <v>3500</v>
      </c>
      <c r="I394" s="124">
        <v>3850.0000000000005</v>
      </c>
      <c r="J394" s="123">
        <v>0</v>
      </c>
      <c r="K394" s="123">
        <v>0</v>
      </c>
    </row>
    <row r="395" spans="2:11" x14ac:dyDescent="0.2">
      <c r="B395" s="122">
        <v>904</v>
      </c>
      <c r="C395" s="123" t="str">
        <v>その他の経費</v>
      </c>
      <c r="D395" s="123" t="str">
        <v>試験証明書／試験報告書</v>
      </c>
      <c r="E395" s="123" t="str">
        <v>以降1ページあたりの手数料</v>
      </c>
      <c r="F395" s="123" t="str">
        <v>試験証明書／試験報告書 以降1ページあたりの手数料</v>
      </c>
      <c r="G395" s="123" t="str">
        <v>JIS D 9301 試験証明書／試験報告書 以降1ページあたりの手数料0</v>
      </c>
      <c r="H395" s="124">
        <v>2500</v>
      </c>
      <c r="I395" s="124">
        <v>2750</v>
      </c>
      <c r="J395" s="123">
        <v>0</v>
      </c>
      <c r="K395" s="123">
        <v>0</v>
      </c>
    </row>
    <row r="396" spans="2:11" x14ac:dyDescent="0.2">
      <c r="B396" s="122">
        <v>905</v>
      </c>
      <c r="C396" s="123" t="str">
        <v>その他の経費</v>
      </c>
      <c r="D396" s="123" t="str">
        <v>出張指導料</v>
      </c>
      <c r="E396" s="123">
        <v>0</v>
      </c>
      <c r="F396" s="123" t="str">
        <v xml:space="preserve">出張指導料 </v>
      </c>
      <c r="G396" s="123" t="str">
        <v>JIS D 9301 出張指導料 0</v>
      </c>
      <c r="H396" s="124">
        <v>70000</v>
      </c>
      <c r="I396" s="124">
        <v>77000</v>
      </c>
      <c r="J396" s="123">
        <v>0</v>
      </c>
      <c r="K396" s="123" t="str">
        <v>1日あたりの手数料/旅費は別途請求</v>
      </c>
    </row>
    <row r="397" spans="2:11" x14ac:dyDescent="0.2">
      <c r="B397" s="122">
        <v>906</v>
      </c>
      <c r="C397" s="123" t="str">
        <v>その他の経費</v>
      </c>
      <c r="D397" s="123" t="str">
        <v>研修指導料</v>
      </c>
      <c r="E397" s="123">
        <v>0</v>
      </c>
      <c r="F397" s="123" t="str">
        <v xml:space="preserve">研修指導料 </v>
      </c>
      <c r="G397" s="123" t="str">
        <v>JIS D 9301 研修指導料 0</v>
      </c>
      <c r="H397" s="124">
        <v>70000</v>
      </c>
      <c r="I397" s="124">
        <v>77000</v>
      </c>
      <c r="J397" s="123">
        <v>0</v>
      </c>
      <c r="K397" s="123" t="str">
        <v>1日あたりの手数料/旅費は別途請求</v>
      </c>
    </row>
  </sheetData>
  <sheetProtection algorithmName="SHA-512" hashValue="CEim5sGN08E/AljMHMnz+BTabJWVsAaPN5H1/Mv/5XhhDbgC6yuI6kQuW1LX/3D6jRJsP+TULEdv/+VyJelhYg==" saltValue="PLDt1JU26beQVc5LQ1DiyA==" spinCount="100000" sheet="1" objects="1" scenarios="1"/>
  <mergeCells count="2">
    <mergeCell ref="C4:F4"/>
    <mergeCell ref="B2:C2"/>
  </mergeCells>
  <phoneticPr fontId="2"/>
  <conditionalFormatting sqref="A1:G1 J1:XFD1048576 A2:B2 D2:G2 A3:G1048576">
    <cfRule type="cellIs" dxfId="4" priority="1" operator="equal">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D4EB5-177C-49B4-A80D-48647C848423}">
  <sheetPr>
    <tabColor rgb="FFFFFF00"/>
  </sheetPr>
  <dimension ref="A1:H51"/>
  <sheetViews>
    <sheetView view="pageBreakPreview" zoomScale="85" zoomScaleNormal="100" zoomScaleSheetLayoutView="85" workbookViewId="0">
      <selection sqref="A1:D1"/>
    </sheetView>
  </sheetViews>
  <sheetFormatPr defaultColWidth="8.796875" defaultRowHeight="12" x14ac:dyDescent="0.2"/>
  <cols>
    <col min="1" max="1" width="15.3984375" style="136" customWidth="1"/>
    <col min="2" max="2" width="30" style="136" customWidth="1"/>
    <col min="3" max="3" width="30.59765625" style="136" customWidth="1"/>
    <col min="4" max="4" width="20.59765625" style="136" customWidth="1"/>
    <col min="5" max="16384" width="8.796875" style="136"/>
  </cols>
  <sheetData>
    <row r="1" spans="1:4" x14ac:dyDescent="0.2">
      <c r="A1" s="495">
        <v>46174</v>
      </c>
      <c r="B1" s="495"/>
      <c r="C1" s="495"/>
      <c r="D1" s="495"/>
    </row>
    <row r="3" spans="1:4" ht="23.5" x14ac:dyDescent="0.2">
      <c r="A3" s="499" t="s">
        <v>444</v>
      </c>
      <c r="B3" s="499"/>
      <c r="C3" s="499"/>
      <c r="D3" s="499"/>
    </row>
    <row r="4" spans="1:4" x14ac:dyDescent="0.2">
      <c r="A4" s="137"/>
    </row>
    <row r="5" spans="1:4" x14ac:dyDescent="0.2">
      <c r="A5" s="491" t="s">
        <v>445</v>
      </c>
      <c r="B5" s="491"/>
      <c r="C5" s="491"/>
      <c r="D5" s="491"/>
    </row>
    <row r="6" spans="1:4" x14ac:dyDescent="0.2">
      <c r="A6" s="491" t="s">
        <v>446</v>
      </c>
      <c r="B6" s="491"/>
      <c r="C6" s="491"/>
      <c r="D6" s="491"/>
    </row>
    <row r="7" spans="1:4" x14ac:dyDescent="0.2">
      <c r="A7" s="138"/>
    </row>
    <row r="8" spans="1:4" x14ac:dyDescent="0.2">
      <c r="A8" s="498" t="s">
        <v>447</v>
      </c>
      <c r="B8" s="492"/>
      <c r="C8" s="492"/>
      <c r="D8" s="492"/>
    </row>
    <row r="9" spans="1:4" x14ac:dyDescent="0.2">
      <c r="A9" s="491" t="s">
        <v>477</v>
      </c>
      <c r="B9" s="492"/>
      <c r="C9" s="492"/>
      <c r="D9" s="492"/>
    </row>
    <row r="10" spans="1:4" x14ac:dyDescent="0.2">
      <c r="A10" s="139"/>
      <c r="B10" s="140" t="s">
        <v>448</v>
      </c>
      <c r="C10" s="488" t="s">
        <v>449</v>
      </c>
      <c r="D10" s="488"/>
    </row>
    <row r="11" spans="1:4" ht="35.5" customHeight="1" x14ac:dyDescent="0.2">
      <c r="A11" s="141" t="s">
        <v>450</v>
      </c>
      <c r="B11" s="139" t="s">
        <v>451</v>
      </c>
      <c r="C11" s="489" t="s">
        <v>475</v>
      </c>
      <c r="D11" s="489"/>
    </row>
    <row r="12" spans="1:4" ht="35.5" customHeight="1" x14ac:dyDescent="0.2">
      <c r="A12" s="141" t="s">
        <v>474</v>
      </c>
      <c r="B12" s="139" t="s">
        <v>452</v>
      </c>
      <c r="C12" s="489" t="s">
        <v>475</v>
      </c>
      <c r="D12" s="489"/>
    </row>
    <row r="13" spans="1:4" ht="40" customHeight="1" x14ac:dyDescent="0.2">
      <c r="A13" s="500" t="s">
        <v>453</v>
      </c>
      <c r="B13" s="500"/>
      <c r="C13" s="500"/>
      <c r="D13" s="500"/>
    </row>
    <row r="14" spans="1:4" ht="40" customHeight="1" x14ac:dyDescent="0.2">
      <c r="A14" s="491" t="s">
        <v>490</v>
      </c>
      <c r="B14" s="491"/>
      <c r="C14" s="491"/>
      <c r="D14" s="491"/>
    </row>
    <row r="15" spans="1:4" ht="45" customHeight="1" x14ac:dyDescent="0.2">
      <c r="A15" s="491" t="s">
        <v>454</v>
      </c>
      <c r="B15" s="491"/>
      <c r="C15" s="491"/>
      <c r="D15" s="491"/>
    </row>
    <row r="16" spans="1:4" ht="40" customHeight="1" x14ac:dyDescent="0.2">
      <c r="A16" s="491" t="s">
        <v>455</v>
      </c>
      <c r="B16" s="491"/>
      <c r="C16" s="491"/>
      <c r="D16" s="491"/>
    </row>
    <row r="17" spans="1:4" ht="40" customHeight="1" x14ac:dyDescent="0.2">
      <c r="A17" s="491" t="s">
        <v>456</v>
      </c>
      <c r="B17" s="491"/>
      <c r="C17" s="491"/>
      <c r="D17" s="491"/>
    </row>
    <row r="18" spans="1:4" ht="40" customHeight="1" x14ac:dyDescent="0.2">
      <c r="A18" s="491" t="s">
        <v>457</v>
      </c>
      <c r="B18" s="491"/>
      <c r="C18" s="491"/>
      <c r="D18" s="491"/>
    </row>
    <row r="19" spans="1:4" ht="25" customHeight="1" x14ac:dyDescent="0.2">
      <c r="A19" s="138"/>
    </row>
    <row r="20" spans="1:4" x14ac:dyDescent="0.2">
      <c r="A20" s="498" t="s">
        <v>458</v>
      </c>
      <c r="B20" s="492"/>
      <c r="C20" s="492"/>
      <c r="D20" s="492"/>
    </row>
    <row r="21" spans="1:4" x14ac:dyDescent="0.2">
      <c r="A21" s="491" t="s">
        <v>459</v>
      </c>
      <c r="B21" s="492"/>
      <c r="C21" s="492"/>
      <c r="D21" s="492"/>
    </row>
    <row r="22" spans="1:4" x14ac:dyDescent="0.2">
      <c r="A22" s="496" t="s">
        <v>460</v>
      </c>
      <c r="B22" s="492"/>
      <c r="C22" s="492"/>
      <c r="D22" s="492"/>
    </row>
    <row r="23" spans="1:4" ht="30" customHeight="1" x14ac:dyDescent="0.2">
      <c r="A23" s="497" t="s">
        <v>461</v>
      </c>
      <c r="B23" s="492"/>
      <c r="C23" s="492"/>
      <c r="D23" s="492"/>
    </row>
    <row r="24" spans="1:4" ht="25" customHeight="1" x14ac:dyDescent="0.2">
      <c r="A24" s="138"/>
    </row>
    <row r="25" spans="1:4" x14ac:dyDescent="0.2">
      <c r="A25" s="491" t="s">
        <v>462</v>
      </c>
      <c r="B25" s="492"/>
      <c r="C25" s="492"/>
      <c r="D25" s="492"/>
    </row>
    <row r="26" spans="1:4" x14ac:dyDescent="0.2">
      <c r="A26" s="491" t="s">
        <v>481</v>
      </c>
      <c r="B26" s="492"/>
      <c r="C26" s="492"/>
      <c r="D26" s="492"/>
    </row>
    <row r="27" spans="1:4" ht="20" customHeight="1" x14ac:dyDescent="0.2">
      <c r="A27" s="138"/>
    </row>
    <row r="28" spans="1:4" x14ac:dyDescent="0.2">
      <c r="A28" s="491" t="s">
        <v>463</v>
      </c>
      <c r="B28" s="492"/>
      <c r="C28" s="492"/>
      <c r="D28" s="492"/>
    </row>
    <row r="29" spans="1:4" x14ac:dyDescent="0.2">
      <c r="A29" s="138"/>
    </row>
    <row r="30" spans="1:4" ht="27" customHeight="1" x14ac:dyDescent="0.2">
      <c r="A30" s="491" t="s">
        <v>464</v>
      </c>
      <c r="B30" s="492"/>
      <c r="C30" s="492"/>
      <c r="D30" s="492"/>
    </row>
    <row r="31" spans="1:4" ht="50" customHeight="1" x14ac:dyDescent="0.2">
      <c r="A31" s="491" t="s">
        <v>465</v>
      </c>
      <c r="B31" s="492"/>
      <c r="C31" s="492"/>
      <c r="D31" s="492"/>
    </row>
    <row r="32" spans="1:4" ht="27" customHeight="1" x14ac:dyDescent="0.2">
      <c r="A32" s="491" t="s">
        <v>466</v>
      </c>
      <c r="B32" s="492"/>
      <c r="C32" s="492"/>
      <c r="D32" s="492"/>
    </row>
    <row r="33" spans="1:8" ht="27" customHeight="1" x14ac:dyDescent="0.2">
      <c r="A33" s="491" t="s">
        <v>467</v>
      </c>
      <c r="B33" s="492"/>
      <c r="C33" s="492"/>
      <c r="D33" s="492"/>
    </row>
    <row r="34" spans="1:8" ht="32" customHeight="1" x14ac:dyDescent="0.2">
      <c r="A34" s="491" t="s">
        <v>468</v>
      </c>
      <c r="B34" s="492"/>
      <c r="C34" s="492"/>
      <c r="D34" s="492"/>
    </row>
    <row r="35" spans="1:8" ht="47.5" customHeight="1" x14ac:dyDescent="0.2">
      <c r="A35" s="491" t="s">
        <v>469</v>
      </c>
      <c r="B35" s="492"/>
      <c r="C35" s="492"/>
      <c r="D35" s="492"/>
    </row>
    <row r="36" spans="1:8" ht="59.5" customHeight="1" x14ac:dyDescent="0.2">
      <c r="A36" s="491" t="s">
        <v>470</v>
      </c>
      <c r="B36" s="492"/>
      <c r="C36" s="492"/>
      <c r="D36" s="492"/>
    </row>
    <row r="37" spans="1:8" ht="30" customHeight="1" x14ac:dyDescent="0.2">
      <c r="A37" s="142" t="s">
        <v>486</v>
      </c>
      <c r="B37" s="486"/>
      <c r="C37" s="486"/>
      <c r="D37" s="136" t="s">
        <v>488</v>
      </c>
    </row>
    <row r="38" spans="1:8" ht="30" customHeight="1" x14ac:dyDescent="0.2">
      <c r="A38" s="143" t="s">
        <v>487</v>
      </c>
      <c r="B38" s="487"/>
      <c r="C38" s="487"/>
      <c r="D38" s="136" t="s">
        <v>488</v>
      </c>
    </row>
    <row r="39" spans="1:8" ht="15" customHeight="1" x14ac:dyDescent="0.2">
      <c r="A39" s="138"/>
      <c r="B39" s="144"/>
    </row>
    <row r="40" spans="1:8" ht="27" customHeight="1" x14ac:dyDescent="0.2">
      <c r="A40" s="491" t="s">
        <v>471</v>
      </c>
      <c r="B40" s="492"/>
      <c r="C40" s="492"/>
      <c r="D40" s="492"/>
    </row>
    <row r="41" spans="1:8" ht="26" customHeight="1" x14ac:dyDescent="0.2">
      <c r="A41" s="493" t="s">
        <v>495</v>
      </c>
      <c r="B41" s="494"/>
      <c r="C41" s="494"/>
      <c r="D41" s="494"/>
    </row>
    <row r="42" spans="1:8" ht="26" customHeight="1" x14ac:dyDescent="0.2">
      <c r="A42" s="142" t="s">
        <v>484</v>
      </c>
      <c r="B42" s="485"/>
      <c r="C42" s="485"/>
      <c r="D42" s="485"/>
    </row>
    <row r="43" spans="1:8" ht="20" customHeight="1" x14ac:dyDescent="0.2">
      <c r="A43" s="490"/>
      <c r="B43" s="490"/>
      <c r="C43" s="490"/>
      <c r="D43" s="490"/>
    </row>
    <row r="44" spans="1:8" ht="26" customHeight="1" x14ac:dyDescent="0.2">
      <c r="A44" s="142" t="s">
        <v>485</v>
      </c>
      <c r="B44" s="485"/>
      <c r="C44" s="485"/>
      <c r="D44" s="142" t="s">
        <v>473</v>
      </c>
    </row>
    <row r="45" spans="1:8" ht="20" customHeight="1" x14ac:dyDescent="0.2">
      <c r="A45" s="490"/>
      <c r="B45" s="490"/>
      <c r="C45" s="490"/>
      <c r="D45" s="490"/>
      <c r="H45" s="146"/>
    </row>
    <row r="46" spans="1:8" ht="26" customHeight="1" x14ac:dyDescent="0.2">
      <c r="A46" s="142" t="s">
        <v>483</v>
      </c>
      <c r="B46" s="485"/>
      <c r="C46" s="485"/>
      <c r="D46" s="142"/>
    </row>
    <row r="47" spans="1:8" ht="20" customHeight="1" x14ac:dyDescent="0.2">
      <c r="A47" s="490"/>
      <c r="B47" s="490"/>
      <c r="C47" s="490"/>
      <c r="D47" s="490"/>
    </row>
    <row r="48" spans="1:8" ht="26" customHeight="1" x14ac:dyDescent="0.2">
      <c r="A48" s="142" t="s">
        <v>482</v>
      </c>
      <c r="B48" s="485"/>
      <c r="C48" s="485"/>
      <c r="D48" s="142" t="s">
        <v>147</v>
      </c>
    </row>
    <row r="49" spans="1:4" ht="50" customHeight="1" x14ac:dyDescent="0.2">
      <c r="A49" s="145"/>
    </row>
    <row r="50" spans="1:4" ht="34" customHeight="1" x14ac:dyDescent="0.2">
      <c r="A50" s="141" t="s">
        <v>472</v>
      </c>
      <c r="B50" s="488"/>
      <c r="C50" s="488"/>
      <c r="D50" s="488"/>
    </row>
    <row r="51" spans="1:4" x14ac:dyDescent="0.2">
      <c r="A51" s="145"/>
    </row>
  </sheetData>
  <sheetProtection algorithmName="SHA-512" hashValue="o5uJ+reRlCXQb77W96xNd5C2RcFMrrUnPauysD8uxIJYX8Y3x/gA7slTeD+Y+8trI5T0eng67La7C76djBdNuA==" saltValue="Wd9ZhvWsyRKY8JQzN4Fakg==" spinCount="100000" sheet="1" objects="1" scenarios="1"/>
  <mergeCells count="41">
    <mergeCell ref="A17:D17"/>
    <mergeCell ref="A18:D18"/>
    <mergeCell ref="A20:D20"/>
    <mergeCell ref="A3:D3"/>
    <mergeCell ref="A5:D5"/>
    <mergeCell ref="A6:D6"/>
    <mergeCell ref="A8:D8"/>
    <mergeCell ref="A9:D9"/>
    <mergeCell ref="A13:D13"/>
    <mergeCell ref="B46:C46"/>
    <mergeCell ref="B42:D42"/>
    <mergeCell ref="A1:D1"/>
    <mergeCell ref="A30:D30"/>
    <mergeCell ref="A31:D31"/>
    <mergeCell ref="A32:D32"/>
    <mergeCell ref="A33:D33"/>
    <mergeCell ref="A21:D21"/>
    <mergeCell ref="A22:D22"/>
    <mergeCell ref="A23:D23"/>
    <mergeCell ref="A25:D25"/>
    <mergeCell ref="A26:D26"/>
    <mergeCell ref="A28:D28"/>
    <mergeCell ref="A14:D14"/>
    <mergeCell ref="A15:D15"/>
    <mergeCell ref="A16:D16"/>
    <mergeCell ref="B48:C48"/>
    <mergeCell ref="B37:C37"/>
    <mergeCell ref="B38:C38"/>
    <mergeCell ref="B50:D50"/>
    <mergeCell ref="C10:D10"/>
    <mergeCell ref="C11:D11"/>
    <mergeCell ref="C12:D12"/>
    <mergeCell ref="A43:D43"/>
    <mergeCell ref="A45:D45"/>
    <mergeCell ref="A47:D47"/>
    <mergeCell ref="B44:C44"/>
    <mergeCell ref="A36:D36"/>
    <mergeCell ref="A40:D40"/>
    <mergeCell ref="A41:D41"/>
    <mergeCell ref="A34:D34"/>
    <mergeCell ref="A35:D35"/>
  </mergeCells>
  <phoneticPr fontId="2"/>
  <pageMargins left="0.7" right="0.7" top="0.75" bottom="0.75" header="0.3" footer="0.3"/>
  <pageSetup paperSize="9" orientation="portrait" r:id="rId1"/>
  <rowBreaks count="1" manualBreakCount="1">
    <brk id="2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C3A1E-E3A0-4B52-B4C3-99D3A2969C98}">
  <dimension ref="B3:S51"/>
  <sheetViews>
    <sheetView view="pageBreakPreview" topLeftCell="A15" zoomScaleNormal="100" zoomScaleSheetLayoutView="100" workbookViewId="0">
      <selection activeCell="C29" sqref="C29"/>
    </sheetView>
  </sheetViews>
  <sheetFormatPr defaultColWidth="9.59765625" defaultRowHeight="13" x14ac:dyDescent="0.2"/>
  <cols>
    <col min="1" max="1" width="4" style="207" customWidth="1"/>
    <col min="2" max="2" width="4.59765625" style="207" bestFit="1" customWidth="1"/>
    <col min="3" max="3" width="60.3984375" style="207" customWidth="1"/>
    <col min="4" max="4" width="6" style="207" bestFit="1" customWidth="1"/>
    <col min="5" max="6" width="9.59765625" style="207"/>
    <col min="7" max="7" width="4" style="207" customWidth="1"/>
    <col min="8" max="8" width="9.59765625" style="207"/>
    <col min="9" max="9" width="33.19921875" style="208" customWidth="1"/>
    <col min="10" max="10" width="21.19921875" style="209" bestFit="1" customWidth="1"/>
    <col min="11" max="11" width="7.3984375" style="210" hidden="1" customWidth="1"/>
    <col min="12" max="12" width="5.19921875" style="207" hidden="1" customWidth="1"/>
    <col min="13" max="13" width="104" style="207" hidden="1" customWidth="1"/>
    <col min="14" max="14" width="109" style="207" bestFit="1" customWidth="1"/>
    <col min="15" max="15" width="109" style="207" hidden="1" customWidth="1"/>
    <col min="16" max="17" width="10.19921875" style="228" bestFit="1" customWidth="1"/>
    <col min="18" max="18" width="36" style="207" bestFit="1" customWidth="1"/>
    <col min="19" max="19" width="152.796875" style="207" bestFit="1" customWidth="1"/>
    <col min="20" max="16384" width="9.59765625" style="207"/>
  </cols>
  <sheetData>
    <row r="3" spans="2:10" ht="13.5" thickBot="1" x14ac:dyDescent="0.25">
      <c r="I3" s="208" t="s">
        <v>836</v>
      </c>
    </row>
    <row r="4" spans="2:10" ht="14.5" thickBot="1" x14ac:dyDescent="0.25">
      <c r="C4" s="211" t="s">
        <v>837</v>
      </c>
      <c r="D4" s="509" t="str">
        <f ca="1">DBCS("TC"&amp;YEAR(B5)&amp;"-"&amp;TEXT(I4,"000"))</f>
        <v>ＴＣ２０２６－０００</v>
      </c>
      <c r="E4" s="509"/>
      <c r="F4" s="509"/>
      <c r="I4" s="212"/>
    </row>
    <row r="5" spans="2:10" ht="14.5" thickBot="1" x14ac:dyDescent="0.25">
      <c r="B5" s="510">
        <f ca="1">IF(I8="",TODAY(),I8)</f>
        <v>46177</v>
      </c>
      <c r="C5" s="510"/>
      <c r="D5" s="510"/>
      <c r="E5" s="510"/>
      <c r="F5" s="510"/>
      <c r="G5" s="213"/>
      <c r="H5" s="213"/>
      <c r="I5" s="214" t="s">
        <v>838</v>
      </c>
      <c r="J5" s="215"/>
    </row>
    <row r="6" spans="2:10" ht="14.25" customHeight="1" thickBot="1" x14ac:dyDescent="0.25">
      <c r="B6" s="511" t="str">
        <f>I6&amp;" 御中"</f>
        <v>**** 御中</v>
      </c>
      <c r="C6" s="511"/>
      <c r="D6" s="511"/>
      <c r="E6" s="511"/>
      <c r="F6" s="511"/>
      <c r="G6" s="216"/>
      <c r="H6" s="216"/>
      <c r="I6" s="212" t="s">
        <v>839</v>
      </c>
      <c r="J6" s="217"/>
    </row>
    <row r="7" spans="2:10" ht="14.25" customHeight="1" thickBot="1" x14ac:dyDescent="0.25">
      <c r="B7" s="218"/>
      <c r="C7" s="218"/>
      <c r="D7" s="218"/>
      <c r="E7" s="218"/>
      <c r="F7" s="218"/>
      <c r="G7" s="216"/>
      <c r="H7" s="216"/>
      <c r="I7" s="219" t="s">
        <v>840</v>
      </c>
      <c r="J7" s="217"/>
    </row>
    <row r="8" spans="2:10" ht="15.5" thickBot="1" x14ac:dyDescent="0.25">
      <c r="B8" s="220"/>
      <c r="I8" s="221"/>
    </row>
    <row r="9" spans="2:10" ht="14.25" customHeight="1" x14ac:dyDescent="0.2">
      <c r="B9" s="502" t="s">
        <v>462</v>
      </c>
      <c r="C9" s="502"/>
      <c r="D9" s="502"/>
      <c r="E9" s="502"/>
      <c r="F9" s="502"/>
      <c r="G9" s="216"/>
      <c r="H9" s="216"/>
      <c r="I9" s="222"/>
      <c r="J9" s="217"/>
    </row>
    <row r="10" spans="2:10" ht="14.25" customHeight="1" x14ac:dyDescent="0.2">
      <c r="B10" s="502" t="s">
        <v>841</v>
      </c>
      <c r="C10" s="502"/>
      <c r="D10" s="502"/>
      <c r="E10" s="502"/>
      <c r="F10" s="502"/>
      <c r="G10" s="216"/>
      <c r="H10" s="216"/>
      <c r="I10" s="222"/>
      <c r="J10" s="217"/>
    </row>
    <row r="11" spans="2:10" ht="14" x14ac:dyDescent="0.2">
      <c r="B11" s="223"/>
    </row>
    <row r="12" spans="2:10" ht="14" x14ac:dyDescent="0.2">
      <c r="B12" s="223"/>
    </row>
    <row r="13" spans="2:10" ht="14" x14ac:dyDescent="0.2">
      <c r="B13" s="223"/>
    </row>
    <row r="14" spans="2:10" ht="15" x14ac:dyDescent="0.2">
      <c r="B14" s="220"/>
    </row>
    <row r="15" spans="2:10" ht="38.25" customHeight="1" x14ac:dyDescent="0.2">
      <c r="B15" s="508" t="s">
        <v>842</v>
      </c>
      <c r="C15" s="508"/>
      <c r="D15" s="508"/>
      <c r="E15" s="508"/>
      <c r="F15" s="508"/>
      <c r="G15" s="224"/>
      <c r="H15" s="224"/>
      <c r="I15" s="225"/>
      <c r="J15" s="226"/>
    </row>
    <row r="16" spans="2:10" ht="15" x14ac:dyDescent="0.2">
      <c r="B16" s="227"/>
    </row>
    <row r="17" spans="2:19" ht="42" customHeight="1" x14ac:dyDescent="0.2">
      <c r="B17" s="503" t="s">
        <v>843</v>
      </c>
      <c r="C17" s="503"/>
      <c r="D17" s="503"/>
      <c r="E17" s="503"/>
      <c r="F17" s="503"/>
      <c r="G17" s="216"/>
      <c r="H17" s="216"/>
      <c r="I17" s="222"/>
      <c r="J17" s="217"/>
    </row>
    <row r="18" spans="2:19" ht="15" x14ac:dyDescent="0.2">
      <c r="B18" s="227"/>
    </row>
    <row r="19" spans="2:19" x14ac:dyDescent="0.2">
      <c r="B19" s="503" t="s">
        <v>844</v>
      </c>
      <c r="C19" s="503"/>
      <c r="D19" s="503"/>
      <c r="E19" s="503"/>
      <c r="F19" s="503"/>
    </row>
    <row r="20" spans="2:19" ht="14" x14ac:dyDescent="0.2">
      <c r="B20" s="503"/>
      <c r="C20" s="503"/>
      <c r="D20" s="503"/>
      <c r="E20" s="503"/>
      <c r="F20" s="503"/>
      <c r="G20" s="216"/>
      <c r="H20" s="216"/>
      <c r="I20" s="222"/>
      <c r="J20" s="217"/>
    </row>
    <row r="21" spans="2:19" ht="13.5" x14ac:dyDescent="0.2">
      <c r="B21" s="229"/>
      <c r="J21" s="230" t="s">
        <v>845</v>
      </c>
      <c r="N21" s="231">
        <v>9115</v>
      </c>
    </row>
    <row r="22" spans="2:19" ht="19.5" customHeight="1" x14ac:dyDescent="0.2">
      <c r="B22" s="232" t="s">
        <v>846</v>
      </c>
      <c r="C22" s="232" t="s">
        <v>847</v>
      </c>
      <c r="D22" s="232" t="s">
        <v>848</v>
      </c>
      <c r="E22" s="232" t="s">
        <v>849</v>
      </c>
      <c r="F22" s="232" t="s">
        <v>850</v>
      </c>
      <c r="J22" s="233" t="s">
        <v>851</v>
      </c>
      <c r="K22" s="233" t="s">
        <v>172</v>
      </c>
      <c r="L22" s="234"/>
      <c r="M22" s="234"/>
      <c r="N22" s="234"/>
      <c r="O22" s="234"/>
      <c r="P22" s="235" t="s">
        <v>265</v>
      </c>
      <c r="Q22" s="235" t="s">
        <v>266</v>
      </c>
      <c r="R22" s="234" t="s">
        <v>141</v>
      </c>
    </row>
    <row r="23" spans="2:19" ht="17" customHeight="1" x14ac:dyDescent="0.2">
      <c r="B23" s="236">
        <v>1</v>
      </c>
      <c r="C23" s="237" t="str">
        <f>IF(OR(B23=""),"",VLOOKUP(B23,手数料表!$A$1:$E$410,5,FALSE))</f>
        <v>4.1 主要寸法 長さ、 幅、 サドル最大高さ</v>
      </c>
      <c r="D23" s="236"/>
      <c r="E23" s="238">
        <f>IF(OR(B23=""),"",VLOOKUP(B23,手数料表!A1:G410,7,FALSE)*1.1)</f>
        <v>3850.0000000000005</v>
      </c>
      <c r="F23" s="238">
        <f t="shared" ref="F23" si="0">IF(OR(B23=""),"",D23*E23)</f>
        <v>0</v>
      </c>
      <c r="I23" s="208" t="s">
        <v>852</v>
      </c>
      <c r="J23" s="239" cm="1">
        <f t="array" ref="J23:S27">_xlfn._xlws.FILTER(手数料表!A:J, ISNUMBER(SEARCH(N21, 手数料表!F:F)))</f>
        <v>305</v>
      </c>
      <c r="K23" s="240" t="str">
        <v>その他の自転車試験</v>
      </c>
      <c r="L23" s="234" t="str">
        <v>電動アシスト自転車（JIS D 9115）</v>
      </c>
      <c r="M23" s="234" t="str">
        <v>駆動補助力の比率</v>
      </c>
      <c r="N23" s="234" t="str">
        <v>電動アシスト自転車（JIS D 9115） 駆動補助力の比率</v>
      </c>
      <c r="O23" s="234" t="str">
        <v>JIS D 9301 電動アシスト自転車（JIS D 9115） 駆動補助力の比率JIS D 9115:2026 附属書B</v>
      </c>
      <c r="P23" s="235">
        <v>59500</v>
      </c>
      <c r="Q23" s="235">
        <v>65450.000000000007</v>
      </c>
      <c r="R23" s="234" t="str">
        <v>JIS D 9115:2026 附属書B</v>
      </c>
      <c r="S23" s="207" t="str">
        <v>1車両1計測の手数料</v>
      </c>
    </row>
    <row r="24" spans="2:19" ht="17" customHeight="1" x14ac:dyDescent="0.2">
      <c r="B24" s="236"/>
      <c r="C24" s="237" t="str">
        <f>IF(OR(B24=""),"",VLOOKUP(B24,手数料表!$A$1:$E$410,5,FALSE))</f>
        <v/>
      </c>
      <c r="D24" s="236"/>
      <c r="E24" s="238" t="str">
        <f>IF(OR(B24=""),"",VLOOKUP(B24,手数料表!A2:G411,7,FALSE)*1.1)</f>
        <v/>
      </c>
      <c r="F24" s="238" t="str">
        <f t="shared" ref="F24:F37" si="1">IF(OR(B24=""),"",D24*E24)</f>
        <v/>
      </c>
      <c r="J24" s="239">
        <v>306</v>
      </c>
      <c r="K24" s="240" t="str">
        <v>その他の自転車試験</v>
      </c>
      <c r="L24" s="234" t="str">
        <v>電動アシスト自転車（JIS D 9115）</v>
      </c>
      <c r="M24" s="234" t="str">
        <v>駆動補助力の比率 追加1計測</v>
      </c>
      <c r="N24" s="234" t="str">
        <v>電動アシスト自転車（JIS D 9115） 駆動補助力の比率 追加1計測</v>
      </c>
      <c r="O24" s="234" t="str">
        <v>JIS D 9301 電動アシスト自転車（JIS D 9115） 駆動補助力の比率 追加1計測JIS D 9115:2026 附属書B</v>
      </c>
      <c r="P24" s="235">
        <v>27500</v>
      </c>
      <c r="Q24" s="235">
        <v>30250.000000000004</v>
      </c>
      <c r="R24" s="234" t="str">
        <v>JIS D 9115:2026 附属書B</v>
      </c>
      <c r="S24" s="207" t="str">
        <v>上記に加え追加1計測あたりの手数料</v>
      </c>
    </row>
    <row r="25" spans="2:19" ht="17" customHeight="1" x14ac:dyDescent="0.2">
      <c r="B25" s="236"/>
      <c r="C25" s="237" t="str">
        <f>IF(OR(B25=""),"",VLOOKUP(B25,手数料表!$A$1:$E$410,5,FALSE))</f>
        <v/>
      </c>
      <c r="D25" s="236"/>
      <c r="E25" s="238" t="str">
        <f>IF(OR(B25=""),"",VLOOKUP(B25,手数料表!A3:G412,7,FALSE)*1.1)</f>
        <v/>
      </c>
      <c r="F25" s="238" t="str">
        <f t="shared" si="1"/>
        <v/>
      </c>
      <c r="J25" s="239">
        <v>307</v>
      </c>
      <c r="K25" s="240" t="str">
        <v>その他の自転車試験</v>
      </c>
      <c r="L25" s="234" t="str">
        <v>電動アシスト自転車（JIS D 9115）</v>
      </c>
      <c r="M25" s="234" t="str">
        <v>一充電当たりの走行距離の測定</v>
      </c>
      <c r="N25" s="234" t="str">
        <v>電動アシスト自転車（JIS D 9115） 一充電当たりの走行距離の測定</v>
      </c>
      <c r="O25" s="234" t="str">
        <v>JIS D 9301 電動アシスト自転車（JIS D 9115） 一充電当たりの走行距離の測定JIS D 9115:2026 附属書D</v>
      </c>
      <c r="P25" s="235">
        <v>59500</v>
      </c>
      <c r="Q25" s="235">
        <v>65450.000000000007</v>
      </c>
      <c r="R25" s="234" t="str">
        <v>JIS D 9115:2026 附属書D</v>
      </c>
      <c r="S25" s="207" t="str">
        <v>1車両1計測の手数料</v>
      </c>
    </row>
    <row r="26" spans="2:19" ht="17" customHeight="1" x14ac:dyDescent="0.2">
      <c r="B26" s="236"/>
      <c r="C26" s="237" t="str">
        <f>IF(OR(B26=""),"",VLOOKUP(B26,手数料表!$A$1:$E$410,5,FALSE))</f>
        <v/>
      </c>
      <c r="D26" s="236"/>
      <c r="E26" s="238" t="str">
        <f>IF(OR(B26=""),"",VLOOKUP(B26,手数料表!A4:G413,7,FALSE)*1.1)</f>
        <v/>
      </c>
      <c r="F26" s="238" t="str">
        <f t="shared" si="1"/>
        <v/>
      </c>
      <c r="J26" s="239">
        <v>308</v>
      </c>
      <c r="K26" s="240" t="str">
        <v>その他の自転車試験</v>
      </c>
      <c r="L26" s="234" t="str">
        <v>電動アシスト自転車（JIS D 9115）</v>
      </c>
      <c r="M26" s="234" t="str">
        <v>一充電当たりの走行距離の測定 追加1計測</v>
      </c>
      <c r="N26" s="234" t="str">
        <v>電動アシスト自転車（JIS D 9115） 一充電当たりの走行距離の測定 追加1計測</v>
      </c>
      <c r="O26" s="234" t="str">
        <v>JIS D 9301 電動アシスト自転車（JIS D 9115） 一充電当たりの走行距離の測定 追加1計測JIS D 9115:2026 附属書D</v>
      </c>
      <c r="P26" s="235">
        <v>27500</v>
      </c>
      <c r="Q26" s="235">
        <v>30250.000000000004</v>
      </c>
      <c r="R26" s="234" t="str">
        <v>JIS D 9115:2026 附属書D</v>
      </c>
      <c r="S26" s="207" t="str">
        <v>上記に加え追加1計測あたりの手数料</v>
      </c>
    </row>
    <row r="27" spans="2:19" ht="17" customHeight="1" x14ac:dyDescent="0.2">
      <c r="B27" s="236"/>
      <c r="C27" s="237" t="str">
        <f>IF(OR(B27=""),"",VLOOKUP(B27,手数料表!$A$1:$E$410,5,FALSE))</f>
        <v/>
      </c>
      <c r="D27" s="236"/>
      <c r="E27" s="238" t="str">
        <f>IF(OR(B27=""),"",VLOOKUP(B27,手数料表!A5:G414,7,FALSE)*1.1)</f>
        <v/>
      </c>
      <c r="F27" s="238" t="str">
        <f t="shared" si="1"/>
        <v/>
      </c>
      <c r="J27" s="239">
        <v>309</v>
      </c>
      <c r="K27" s="240" t="str">
        <v>その他の自転車試験</v>
      </c>
      <c r="L27" s="234" t="str">
        <v>電動アシスト自転車（JIS D 9115）</v>
      </c>
      <c r="M27" s="234" t="str">
        <v>駆動補助装置の強度試験</v>
      </c>
      <c r="N27" s="234" t="str">
        <v>電動アシスト自転車（JIS D 9115） 駆動補助装置の強度試験</v>
      </c>
      <c r="O27" s="234" t="str">
        <v>JIS D 9301 電動アシスト自転車（JIS D 9115） 駆動補助装置の強度試験JIS D 9115:2026 8.2</v>
      </c>
      <c r="P27" s="235">
        <v>41000</v>
      </c>
      <c r="Q27" s="235">
        <v>45100.000000000007</v>
      </c>
      <c r="R27" s="234" t="str">
        <v>JIS D 9115:2026 8.2</v>
      </c>
      <c r="S27" s="207" t="str">
        <v>試験機取付用ジグは依頼者準備</v>
      </c>
    </row>
    <row r="28" spans="2:19" ht="17" customHeight="1" x14ac:dyDescent="0.2">
      <c r="B28" s="236"/>
      <c r="C28" s="237" t="str">
        <f>IF(OR(B28=""),"",VLOOKUP(B28,手数料表!$A$1:$E$410,5,FALSE))</f>
        <v/>
      </c>
      <c r="D28" s="236"/>
      <c r="E28" s="238" t="str">
        <f>IF(OR(B28=""),"",VLOOKUP(B28,手数料表!A6:G415,7,FALSE)*1.1)</f>
        <v/>
      </c>
      <c r="F28" s="238" t="str">
        <f t="shared" si="1"/>
        <v/>
      </c>
      <c r="J28" s="239"/>
      <c r="K28" s="240"/>
      <c r="L28" s="234"/>
      <c r="M28" s="234"/>
      <c r="N28" s="234"/>
      <c r="O28" s="234"/>
      <c r="P28" s="235"/>
      <c r="Q28" s="235"/>
      <c r="R28" s="234"/>
    </row>
    <row r="29" spans="2:19" ht="17" customHeight="1" x14ac:dyDescent="0.2">
      <c r="B29" s="236"/>
      <c r="C29" s="237" t="str">
        <f>IF(OR(B29=""),"",VLOOKUP(B29,手数料表!$A$1:$E$410,5,FALSE))</f>
        <v/>
      </c>
      <c r="D29" s="236"/>
      <c r="E29" s="238" t="str">
        <f>IF(OR(B29=""),"",VLOOKUP(B29,手数料表!A7:G416,7,FALSE)*1.1)</f>
        <v/>
      </c>
      <c r="F29" s="238" t="str">
        <f t="shared" si="1"/>
        <v/>
      </c>
      <c r="J29" s="239"/>
      <c r="K29" s="240"/>
      <c r="L29" s="234"/>
      <c r="M29" s="234"/>
      <c r="N29" s="234"/>
      <c r="O29" s="234"/>
      <c r="P29" s="235"/>
      <c r="Q29" s="235"/>
      <c r="R29" s="234"/>
    </row>
    <row r="30" spans="2:19" ht="17" customHeight="1" x14ac:dyDescent="0.2">
      <c r="B30" s="236"/>
      <c r="C30" s="237" t="str">
        <f>IF(OR(B30=""),"",VLOOKUP(B30,手数料表!$A$1:$E$410,5,FALSE))</f>
        <v/>
      </c>
      <c r="D30" s="236"/>
      <c r="E30" s="238" t="str">
        <f>IF(OR(B30=""),"",VLOOKUP(B30,手数料表!A8:G417,7,FALSE)*1.1)</f>
        <v/>
      </c>
      <c r="F30" s="238" t="str">
        <f t="shared" si="1"/>
        <v/>
      </c>
      <c r="J30" s="239"/>
      <c r="K30" s="240"/>
      <c r="L30" s="234"/>
      <c r="M30" s="234"/>
      <c r="N30" s="234"/>
      <c r="O30" s="234"/>
      <c r="P30" s="235"/>
      <c r="Q30" s="235"/>
      <c r="R30" s="234"/>
    </row>
    <row r="31" spans="2:19" ht="17" customHeight="1" x14ac:dyDescent="0.2">
      <c r="B31" s="236"/>
      <c r="C31" s="237" t="str">
        <f>IF(OR(B31=""),"",VLOOKUP(B31,手数料表!$A$1:$E$410,5,FALSE))</f>
        <v/>
      </c>
      <c r="D31" s="236"/>
      <c r="E31" s="238" t="str">
        <f>IF(OR(B31=""),"",VLOOKUP(B31,手数料表!A9:G418,7,FALSE)*1.1)</f>
        <v/>
      </c>
      <c r="F31" s="238" t="str">
        <f t="shared" si="1"/>
        <v/>
      </c>
      <c r="J31" s="239"/>
      <c r="K31" s="240"/>
      <c r="L31" s="234"/>
      <c r="M31" s="234"/>
      <c r="N31" s="234"/>
      <c r="O31" s="234"/>
      <c r="P31" s="235"/>
      <c r="Q31" s="235"/>
      <c r="R31" s="234"/>
    </row>
    <row r="32" spans="2:19" ht="17" customHeight="1" x14ac:dyDescent="0.2">
      <c r="B32" s="236"/>
      <c r="C32" s="237" t="str">
        <f>IF(OR(B32=""),"",VLOOKUP(B32,手数料表!$A$1:$E$410,5,FALSE))</f>
        <v/>
      </c>
      <c r="D32" s="236"/>
      <c r="E32" s="238" t="str">
        <f>IF(OR(B32=""),"",VLOOKUP(B32,手数料表!A10:G419,7,FALSE)*1.1)</f>
        <v/>
      </c>
      <c r="F32" s="238" t="str">
        <f t="shared" si="1"/>
        <v/>
      </c>
      <c r="J32" s="239"/>
      <c r="K32" s="240"/>
      <c r="L32" s="234"/>
      <c r="M32" s="234"/>
      <c r="N32" s="234"/>
      <c r="O32" s="234"/>
      <c r="P32" s="235"/>
      <c r="Q32" s="235"/>
      <c r="R32" s="234"/>
    </row>
    <row r="33" spans="2:18" ht="17" customHeight="1" x14ac:dyDescent="0.2">
      <c r="B33" s="236"/>
      <c r="C33" s="237" t="str">
        <f>IF(OR(B33=""),"",VLOOKUP(B33,手数料表!$A$1:$E$410,5,FALSE))</f>
        <v/>
      </c>
      <c r="D33" s="236"/>
      <c r="E33" s="238" t="str">
        <f>IF(OR(B33=""),"",VLOOKUP(B33,手数料表!A11:G420,7,FALSE)*1.1)</f>
        <v/>
      </c>
      <c r="F33" s="238" t="str">
        <f t="shared" si="1"/>
        <v/>
      </c>
      <c r="J33" s="239"/>
      <c r="K33" s="240"/>
      <c r="L33" s="234"/>
      <c r="M33" s="234"/>
      <c r="N33" s="234"/>
      <c r="O33" s="234"/>
      <c r="P33" s="235"/>
      <c r="Q33" s="235"/>
      <c r="R33" s="234"/>
    </row>
    <row r="34" spans="2:18" ht="17" customHeight="1" x14ac:dyDescent="0.2">
      <c r="B34" s="236"/>
      <c r="C34" s="237" t="str">
        <f>IF(OR(B34=""),"",VLOOKUP(B34,手数料表!$A$1:$E$410,5,FALSE))</f>
        <v/>
      </c>
      <c r="D34" s="236"/>
      <c r="E34" s="238" t="str">
        <f>IF(OR(B34=""),"",VLOOKUP(B34,手数料表!A12:G421,7,FALSE)*1.1)</f>
        <v/>
      </c>
      <c r="F34" s="238" t="str">
        <f t="shared" si="1"/>
        <v/>
      </c>
      <c r="J34" s="239"/>
      <c r="K34" s="240"/>
      <c r="L34" s="234"/>
      <c r="M34" s="234"/>
      <c r="N34" s="234"/>
      <c r="O34" s="234"/>
      <c r="P34" s="235"/>
      <c r="Q34" s="235"/>
      <c r="R34" s="234"/>
    </row>
    <row r="35" spans="2:18" ht="17" customHeight="1" x14ac:dyDescent="0.2">
      <c r="B35" s="236"/>
      <c r="C35" s="237" t="str">
        <f>IF(OR(B35=""),"",VLOOKUP(B35,手数料表!$A$1:$E$410,5,FALSE))</f>
        <v/>
      </c>
      <c r="D35" s="236"/>
      <c r="E35" s="238" t="str">
        <f>IF(OR(B35=""),"",VLOOKUP(B35,手数料表!A13:G422,7,FALSE)*1.1)</f>
        <v/>
      </c>
      <c r="F35" s="238" t="str">
        <f t="shared" si="1"/>
        <v/>
      </c>
      <c r="J35" s="239"/>
      <c r="K35" s="240"/>
      <c r="L35" s="234"/>
      <c r="M35" s="234"/>
      <c r="N35" s="234"/>
      <c r="O35" s="234"/>
      <c r="P35" s="235"/>
      <c r="Q35" s="235"/>
      <c r="R35" s="234"/>
    </row>
    <row r="36" spans="2:18" ht="17" customHeight="1" x14ac:dyDescent="0.2">
      <c r="B36" s="236"/>
      <c r="C36" s="237" t="str">
        <f>IF(OR(B36=""),"",VLOOKUP(B36,手数料表!$A$1:$E$410,5,FALSE))</f>
        <v/>
      </c>
      <c r="D36" s="236"/>
      <c r="E36" s="238" t="str">
        <f>IF(OR(B36=""),"",VLOOKUP(B36,手数料表!A14:G423,7,FALSE)*1.1)</f>
        <v/>
      </c>
      <c r="F36" s="238" t="str">
        <f t="shared" si="1"/>
        <v/>
      </c>
      <c r="J36" s="239"/>
      <c r="K36" s="240"/>
      <c r="L36" s="234"/>
      <c r="M36" s="234"/>
      <c r="N36" s="234"/>
      <c r="O36" s="234"/>
      <c r="P36" s="235"/>
      <c r="Q36" s="235"/>
      <c r="R36" s="234"/>
    </row>
    <row r="37" spans="2:18" ht="17" customHeight="1" x14ac:dyDescent="0.2">
      <c r="B37" s="236"/>
      <c r="C37" s="237" t="str">
        <f>IF(OR(B37=""),"",VLOOKUP(B37,手数料表!$A$1:$E$410,5,FALSE))</f>
        <v/>
      </c>
      <c r="D37" s="236"/>
      <c r="E37" s="238" t="str">
        <f>IF(OR(B37=""),"",VLOOKUP(B37,手数料表!A15:G424,7,FALSE)*1.1)</f>
        <v/>
      </c>
      <c r="F37" s="238" t="str">
        <f t="shared" si="1"/>
        <v/>
      </c>
      <c r="J37" s="239"/>
      <c r="K37" s="240"/>
      <c r="L37" s="234"/>
      <c r="M37" s="234"/>
      <c r="N37" s="234"/>
      <c r="O37" s="234"/>
      <c r="P37" s="235"/>
      <c r="Q37" s="235"/>
      <c r="R37" s="234"/>
    </row>
    <row r="38" spans="2:18" ht="22" customHeight="1" x14ac:dyDescent="0.2">
      <c r="B38" s="504" t="s">
        <v>853</v>
      </c>
      <c r="C38" s="504"/>
      <c r="D38" s="504"/>
      <c r="E38" s="504"/>
      <c r="F38" s="243">
        <f>SUM(F23:F36)</f>
        <v>0</v>
      </c>
      <c r="G38" s="244"/>
      <c r="H38" s="244"/>
      <c r="I38" s="245"/>
      <c r="J38" s="241"/>
      <c r="K38" s="240"/>
      <c r="L38" s="234"/>
      <c r="M38" s="234"/>
      <c r="N38" s="234"/>
      <c r="O38" s="234"/>
      <c r="P38" s="235"/>
      <c r="Q38" s="235"/>
      <c r="R38" s="234"/>
    </row>
    <row r="39" spans="2:18" ht="13.25" customHeight="1" x14ac:dyDescent="0.2">
      <c r="B39" s="505" t="s">
        <v>854</v>
      </c>
      <c r="C39" s="505"/>
      <c r="D39" s="505"/>
      <c r="E39" s="505"/>
      <c r="F39" s="505"/>
      <c r="G39" s="246"/>
      <c r="H39" s="246"/>
      <c r="I39" s="222"/>
      <c r="J39" s="242"/>
      <c r="K39" s="240"/>
      <c r="L39" s="234"/>
      <c r="M39" s="234"/>
      <c r="N39" s="234"/>
      <c r="O39" s="234"/>
      <c r="P39" s="235"/>
      <c r="Q39" s="235"/>
      <c r="R39" s="234"/>
    </row>
    <row r="40" spans="2:18" ht="13" customHeight="1" x14ac:dyDescent="0.2">
      <c r="B40" s="207" t="s">
        <v>855</v>
      </c>
      <c r="J40" s="239"/>
      <c r="K40" s="240"/>
      <c r="L40" s="234"/>
      <c r="M40" s="234"/>
      <c r="N40" s="234"/>
      <c r="O40" s="234"/>
      <c r="P40" s="235"/>
      <c r="Q40" s="235"/>
      <c r="R40" s="234"/>
    </row>
    <row r="41" spans="2:18" x14ac:dyDescent="0.2">
      <c r="B41" s="506" t="s">
        <v>856</v>
      </c>
      <c r="C41" s="506"/>
      <c r="D41" s="506"/>
      <c r="E41" s="506"/>
      <c r="F41" s="506"/>
      <c r="J41" s="239"/>
      <c r="K41" s="240"/>
      <c r="L41" s="234"/>
      <c r="M41" s="234"/>
      <c r="N41" s="234"/>
      <c r="O41" s="234"/>
      <c r="P41" s="235"/>
      <c r="Q41" s="235"/>
      <c r="R41" s="234"/>
    </row>
    <row r="42" spans="2:18" x14ac:dyDescent="0.2">
      <c r="B42" s="507" t="s">
        <v>857</v>
      </c>
      <c r="C42" s="507"/>
      <c r="D42" s="507"/>
      <c r="E42" s="507"/>
      <c r="F42" s="507"/>
      <c r="J42" s="239"/>
      <c r="K42" s="240"/>
      <c r="L42" s="234"/>
      <c r="M42" s="234"/>
      <c r="N42" s="234"/>
      <c r="O42" s="234"/>
      <c r="P42" s="235"/>
      <c r="Q42" s="235"/>
      <c r="R42" s="234"/>
    </row>
    <row r="43" spans="2:18" ht="14.25" customHeight="1" x14ac:dyDescent="0.2">
      <c r="B43" s="501"/>
      <c r="C43" s="501"/>
      <c r="D43" s="501"/>
      <c r="E43" s="501"/>
      <c r="F43" s="501"/>
      <c r="G43" s="216"/>
      <c r="H43" s="216"/>
      <c r="I43" s="222"/>
      <c r="J43" s="242"/>
      <c r="K43" s="240"/>
      <c r="L43" s="234"/>
      <c r="M43" s="234"/>
      <c r="N43" s="234"/>
      <c r="O43" s="234"/>
      <c r="P43" s="235"/>
      <c r="Q43" s="235"/>
      <c r="R43" s="234"/>
    </row>
    <row r="44" spans="2:18" x14ac:dyDescent="0.2">
      <c r="B44" s="501"/>
      <c r="C44" s="501"/>
      <c r="D44" s="501"/>
      <c r="E44" s="501"/>
      <c r="F44" s="501"/>
      <c r="J44" s="239"/>
      <c r="K44" s="240"/>
      <c r="L44" s="234"/>
      <c r="M44" s="234"/>
      <c r="N44" s="234"/>
      <c r="O44" s="234"/>
      <c r="P44" s="235"/>
      <c r="Q44" s="235"/>
      <c r="R44" s="234"/>
    </row>
    <row r="45" spans="2:18" ht="15" x14ac:dyDescent="0.2">
      <c r="B45" s="247"/>
      <c r="C45" s="248"/>
      <c r="D45" s="248"/>
      <c r="E45" s="248"/>
      <c r="F45" s="248"/>
      <c r="J45" s="239"/>
      <c r="K45" s="240"/>
      <c r="L45" s="234"/>
      <c r="M45" s="234"/>
      <c r="N45" s="234"/>
      <c r="O45" s="234"/>
      <c r="P45" s="235"/>
      <c r="Q45" s="235"/>
      <c r="R45" s="234"/>
    </row>
    <row r="46" spans="2:18" ht="14" x14ac:dyDescent="0.2">
      <c r="B46" s="502" t="s">
        <v>858</v>
      </c>
      <c r="C46" s="502"/>
      <c r="D46" s="502"/>
      <c r="E46" s="502"/>
      <c r="F46" s="502"/>
      <c r="J46" s="239"/>
      <c r="K46" s="240"/>
      <c r="L46" s="234"/>
      <c r="M46" s="234"/>
      <c r="N46" s="234"/>
      <c r="O46" s="234"/>
      <c r="P46" s="235"/>
      <c r="Q46" s="235"/>
      <c r="R46" s="234"/>
    </row>
    <row r="47" spans="2:18" x14ac:dyDescent="0.2">
      <c r="J47" s="239"/>
      <c r="K47" s="240"/>
      <c r="L47" s="234"/>
      <c r="M47" s="234"/>
      <c r="N47" s="234"/>
      <c r="O47" s="234"/>
      <c r="P47" s="235"/>
      <c r="Q47" s="235"/>
      <c r="R47" s="234"/>
    </row>
    <row r="48" spans="2:18" x14ac:dyDescent="0.2">
      <c r="J48" s="239"/>
      <c r="K48" s="240"/>
      <c r="L48" s="234"/>
      <c r="M48" s="234"/>
      <c r="N48" s="234"/>
      <c r="O48" s="234"/>
      <c r="P48" s="235"/>
      <c r="Q48" s="235"/>
      <c r="R48" s="234"/>
    </row>
    <row r="49" spans="10:18" x14ac:dyDescent="0.2">
      <c r="J49" s="239"/>
      <c r="K49" s="240"/>
      <c r="L49" s="234"/>
      <c r="M49" s="234"/>
      <c r="N49" s="234"/>
      <c r="O49" s="234"/>
      <c r="P49" s="235"/>
      <c r="Q49" s="235"/>
      <c r="R49" s="234"/>
    </row>
    <row r="50" spans="10:18" x14ac:dyDescent="0.2">
      <c r="J50" s="239"/>
      <c r="K50" s="240"/>
      <c r="L50" s="234"/>
      <c r="M50" s="234"/>
      <c r="N50" s="234"/>
      <c r="O50" s="234"/>
      <c r="P50" s="235"/>
      <c r="Q50" s="235"/>
      <c r="R50" s="234"/>
    </row>
    <row r="51" spans="10:18" x14ac:dyDescent="0.2">
      <c r="J51" s="239"/>
      <c r="K51" s="240"/>
      <c r="L51" s="234"/>
      <c r="M51" s="234"/>
      <c r="N51" s="234"/>
      <c r="O51" s="234"/>
      <c r="P51" s="235"/>
      <c r="Q51" s="235"/>
      <c r="R51" s="234"/>
    </row>
  </sheetData>
  <mergeCells count="14">
    <mergeCell ref="B15:F15"/>
    <mergeCell ref="D4:F4"/>
    <mergeCell ref="B5:F5"/>
    <mergeCell ref="B6:F6"/>
    <mergeCell ref="B9:F9"/>
    <mergeCell ref="B10:F10"/>
    <mergeCell ref="B43:F44"/>
    <mergeCell ref="B46:F46"/>
    <mergeCell ref="B17:F17"/>
    <mergeCell ref="B19:F20"/>
    <mergeCell ref="B38:E38"/>
    <mergeCell ref="B39:F39"/>
    <mergeCell ref="B41:F41"/>
    <mergeCell ref="B42:F42"/>
  </mergeCells>
  <phoneticPr fontId="2"/>
  <dataValidations count="1">
    <dataValidation imeMode="off" allowBlank="1" showInputMessage="1" showErrorMessage="1" sqref="B23:F37" xr:uid="{0F7D7A50-979B-4407-8E2E-8C98027D36F0}"/>
  </dataValidations>
  <pageMargins left="0.7" right="0.7" top="0.75" bottom="0.75" header="0.3" footer="0.3"/>
  <pageSetup paperSize="9"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1B43D-E589-4B7F-9B07-07016DABE448}">
  <dimension ref="A1:S51"/>
  <sheetViews>
    <sheetView showZeros="0" view="pageBreakPreview" zoomScaleNormal="100" zoomScaleSheetLayoutView="100" zoomScalePageLayoutView="70" workbookViewId="0">
      <selection activeCell="B4" sqref="B4:B5"/>
    </sheetView>
  </sheetViews>
  <sheetFormatPr defaultColWidth="8.796875" defaultRowHeight="13" x14ac:dyDescent="0.2"/>
  <cols>
    <col min="1" max="1" width="6.796875" style="249" customWidth="1"/>
    <col min="2" max="2" width="55" style="249" customWidth="1"/>
    <col min="3" max="3" width="9.796875" style="249" customWidth="1"/>
    <col min="4" max="4" width="10.796875" style="249" customWidth="1"/>
    <col min="5" max="5" width="9.796875" style="249" customWidth="1"/>
    <col min="6" max="6" width="8.3984375" style="249" customWidth="1"/>
    <col min="7" max="7" width="4.19921875" style="249" customWidth="1"/>
    <col min="8" max="8" width="29.19921875" style="251" bestFit="1" customWidth="1"/>
    <col min="9" max="9" width="8.796875" style="249"/>
    <col min="10" max="10" width="21.19921875" style="209" bestFit="1" customWidth="1"/>
    <col min="11" max="11" width="7.3984375" style="210" hidden="1" customWidth="1"/>
    <col min="12" max="12" width="5.19921875" style="207" hidden="1" customWidth="1"/>
    <col min="13" max="13" width="104" style="207" hidden="1" customWidth="1"/>
    <col min="14" max="14" width="109" style="207" bestFit="1" customWidth="1"/>
    <col min="15" max="15" width="109" style="207" hidden="1" customWidth="1"/>
    <col min="16" max="17" width="10.19921875" style="228" bestFit="1" customWidth="1"/>
    <col min="18" max="18" width="36" style="207" bestFit="1" customWidth="1"/>
    <col min="19" max="19" width="152.796875" style="207" bestFit="1" customWidth="1"/>
    <col min="20" max="16384" width="8.796875" style="249"/>
  </cols>
  <sheetData>
    <row r="1" spans="1:19" ht="17" thickBot="1" x14ac:dyDescent="0.3">
      <c r="B1" s="250"/>
      <c r="H1" s="219" t="s">
        <v>840</v>
      </c>
    </row>
    <row r="2" spans="1:19" ht="17" thickBot="1" x14ac:dyDescent="0.3">
      <c r="B2" s="252" t="s">
        <v>859</v>
      </c>
      <c r="D2" s="541">
        <f ca="1">IF(H2="",TODAY(),H2)</f>
        <v>46177</v>
      </c>
      <c r="E2" s="541"/>
      <c r="F2" s="541"/>
      <c r="H2" s="221"/>
    </row>
    <row r="3" spans="1:19" ht="13.5" thickBot="1" x14ac:dyDescent="0.25">
      <c r="E3" s="253"/>
      <c r="H3" s="251" t="s">
        <v>860</v>
      </c>
    </row>
    <row r="4" spans="1:19" ht="18" customHeight="1" thickBot="1" x14ac:dyDescent="0.25">
      <c r="A4" s="542" t="s">
        <v>861</v>
      </c>
      <c r="B4" s="544" t="str">
        <f>DBCS(H4)</f>
        <v>２０２６＊＊＊－Ａ</v>
      </c>
      <c r="C4" s="546" t="s">
        <v>23</v>
      </c>
      <c r="D4" s="546" t="s">
        <v>862</v>
      </c>
      <c r="E4" s="546"/>
      <c r="F4" s="547" t="s">
        <v>863</v>
      </c>
      <c r="H4" s="221" t="s">
        <v>864</v>
      </c>
    </row>
    <row r="5" spans="1:19" ht="18" customHeight="1" thickBot="1" x14ac:dyDescent="0.25">
      <c r="A5" s="543"/>
      <c r="B5" s="545"/>
      <c r="C5" s="546"/>
      <c r="D5" s="254" t="s">
        <v>11</v>
      </c>
      <c r="E5" s="254" t="s">
        <v>865</v>
      </c>
      <c r="F5" s="547"/>
      <c r="H5" s="251" t="s">
        <v>866</v>
      </c>
      <c r="J5" s="215"/>
    </row>
    <row r="6" spans="1:19" ht="18" customHeight="1" thickBot="1" x14ac:dyDescent="0.25">
      <c r="A6" s="537" t="s">
        <v>66</v>
      </c>
      <c r="B6" s="539" t="str">
        <f>H6</f>
        <v>株式会社****</v>
      </c>
      <c r="C6" s="550"/>
      <c r="D6" s="550"/>
      <c r="E6" s="552"/>
      <c r="F6" s="535"/>
      <c r="H6" s="221" t="s">
        <v>867</v>
      </c>
      <c r="J6" s="217"/>
    </row>
    <row r="7" spans="1:19" ht="18" customHeight="1" thickBot="1" x14ac:dyDescent="0.25">
      <c r="A7" s="548"/>
      <c r="B7" s="549"/>
      <c r="C7" s="550"/>
      <c r="D7" s="550"/>
      <c r="E7" s="552"/>
      <c r="F7" s="535"/>
      <c r="H7" s="251" t="s">
        <v>112</v>
      </c>
      <c r="J7" s="217"/>
    </row>
    <row r="8" spans="1:19" ht="18" customHeight="1" thickBot="1" x14ac:dyDescent="0.25">
      <c r="A8" s="537" t="s">
        <v>67</v>
      </c>
      <c r="B8" s="539" t="str">
        <f>H8</f>
        <v>***の試験</v>
      </c>
      <c r="C8" s="550"/>
      <c r="D8" s="550"/>
      <c r="E8" s="552"/>
      <c r="F8" s="535"/>
      <c r="H8" s="221" t="s">
        <v>868</v>
      </c>
    </row>
    <row r="9" spans="1:19" ht="18" customHeight="1" x14ac:dyDescent="0.2">
      <c r="A9" s="538"/>
      <c r="B9" s="540"/>
      <c r="C9" s="551"/>
      <c r="D9" s="551"/>
      <c r="E9" s="553"/>
      <c r="F9" s="536"/>
      <c r="J9" s="217"/>
    </row>
    <row r="10" spans="1:19" s="255" customFormat="1" ht="5.25" customHeight="1" x14ac:dyDescent="0.2">
      <c r="A10" s="530"/>
      <c r="B10" s="531"/>
      <c r="C10" s="531"/>
      <c r="D10" s="531"/>
      <c r="E10" s="531"/>
      <c r="F10" s="532"/>
      <c r="H10" s="256"/>
      <c r="J10" s="217"/>
      <c r="K10" s="210"/>
      <c r="L10" s="207"/>
      <c r="M10" s="207"/>
      <c r="N10" s="207"/>
      <c r="O10" s="207"/>
      <c r="P10" s="228"/>
      <c r="Q10" s="228"/>
      <c r="R10" s="207"/>
      <c r="S10" s="207"/>
    </row>
    <row r="11" spans="1:19" ht="20.25" customHeight="1" x14ac:dyDescent="0.2">
      <c r="A11" s="257" t="s">
        <v>846</v>
      </c>
      <c r="B11" s="257" t="s">
        <v>847</v>
      </c>
      <c r="C11" s="257" t="s">
        <v>848</v>
      </c>
      <c r="D11" s="257" t="s">
        <v>849</v>
      </c>
      <c r="E11" s="533" t="s">
        <v>869</v>
      </c>
      <c r="F11" s="534"/>
      <c r="H11" s="258" t="s">
        <v>852</v>
      </c>
    </row>
    <row r="12" spans="1:19" x14ac:dyDescent="0.2">
      <c r="A12" s="259"/>
      <c r="B12" s="260" t="str">
        <f>IF(OR(A12=""),"",VLOOKUP(A12,手数料表!A:E,5,FALSE))</f>
        <v/>
      </c>
      <c r="C12" s="259"/>
      <c r="D12" s="261" t="str">
        <f>IF(OR(A12=""),"",VLOOKUP(A12,手数料表!A:G,7,FALSE))</f>
        <v/>
      </c>
      <c r="E12" s="525" t="str">
        <f>IF(OR(A12=""),"",C12*D12)</f>
        <v/>
      </c>
      <c r="F12" s="526"/>
    </row>
    <row r="13" spans="1:19" x14ac:dyDescent="0.2">
      <c r="A13" s="259"/>
      <c r="B13" s="260" t="str">
        <f>IF(OR(A13=""),"",VLOOKUP(A13,手数料表!A:E,5,FALSE))</f>
        <v/>
      </c>
      <c r="C13" s="259"/>
      <c r="D13" s="261" t="str">
        <f>IF(OR(A13=""),"",VLOOKUP(A13,手数料表!A:G,7,FALSE))</f>
        <v/>
      </c>
      <c r="E13" s="525" t="str">
        <f t="shared" ref="E13:E36" si="0">IF(OR(A13=""),"",C13*D13)</f>
        <v/>
      </c>
      <c r="F13" s="526"/>
    </row>
    <row r="14" spans="1:19" x14ac:dyDescent="0.2">
      <c r="A14" s="259"/>
      <c r="B14" s="260" t="str">
        <f>IF(OR(A14=""),"",VLOOKUP(A14,手数料表!A:E,5,FALSE))</f>
        <v/>
      </c>
      <c r="C14" s="259"/>
      <c r="D14" s="261" t="str">
        <f>IF(OR(A14=""),"",VLOOKUP(A14,手数料表!A:G,7,FALSE))</f>
        <v/>
      </c>
      <c r="E14" s="525" t="str">
        <f t="shared" si="0"/>
        <v/>
      </c>
      <c r="F14" s="526"/>
    </row>
    <row r="15" spans="1:19" x14ac:dyDescent="0.2">
      <c r="A15" s="259"/>
      <c r="B15" s="260" t="str">
        <f>IF(OR(A15=""),"",VLOOKUP(A15,手数料表!A:E,5,FALSE))</f>
        <v/>
      </c>
      <c r="C15" s="259"/>
      <c r="D15" s="261" t="str">
        <f>IF(OR(A15=""),"",VLOOKUP(A15,手数料表!A:G,7,FALSE))</f>
        <v/>
      </c>
      <c r="E15" s="525" t="str">
        <f t="shared" si="0"/>
        <v/>
      </c>
      <c r="F15" s="526"/>
      <c r="J15" s="226"/>
    </row>
    <row r="16" spans="1:19" x14ac:dyDescent="0.2">
      <c r="A16" s="259"/>
      <c r="B16" s="260" t="str">
        <f>IF(OR(A16=""),"",VLOOKUP(A16,手数料表!A:E,5,FALSE))</f>
        <v/>
      </c>
      <c r="C16" s="259"/>
      <c r="D16" s="261" t="str">
        <f>IF(OR(A16=""),"",VLOOKUP(A16,手数料表!A:G,7,FALSE))</f>
        <v/>
      </c>
      <c r="E16" s="525" t="str">
        <f t="shared" si="0"/>
        <v/>
      </c>
      <c r="F16" s="526"/>
    </row>
    <row r="17" spans="1:19" x14ac:dyDescent="0.2">
      <c r="A17" s="259"/>
      <c r="B17" s="260" t="str">
        <f>IF(OR(A17=""),"",VLOOKUP(A17,手数料表!A:E,5,FALSE))</f>
        <v/>
      </c>
      <c r="C17" s="259"/>
      <c r="D17" s="261" t="str">
        <f>IF(OR(A17=""),"",VLOOKUP(A17,手数料表!A:G,7,FALSE))</f>
        <v/>
      </c>
      <c r="E17" s="525" t="str">
        <f t="shared" si="0"/>
        <v/>
      </c>
      <c r="F17" s="526"/>
      <c r="J17" s="217"/>
    </row>
    <row r="18" spans="1:19" x14ac:dyDescent="0.2">
      <c r="A18" s="259"/>
      <c r="B18" s="260" t="str">
        <f>IF(OR(A18=""),"",VLOOKUP(A18,手数料表!A:E,5,FALSE))</f>
        <v/>
      </c>
      <c r="C18" s="259"/>
      <c r="D18" s="261" t="str">
        <f>IF(OR(A18=""),"",VLOOKUP(A18,手数料表!A:G,7,FALSE))</f>
        <v/>
      </c>
      <c r="E18" s="525" t="str">
        <f t="shared" si="0"/>
        <v/>
      </c>
      <c r="F18" s="526"/>
    </row>
    <row r="19" spans="1:19" x14ac:dyDescent="0.2">
      <c r="A19" s="259"/>
      <c r="B19" s="260" t="str">
        <f>IF(OR(A19=""),"",VLOOKUP(A19,手数料表!A:E,5,FALSE))</f>
        <v/>
      </c>
      <c r="C19" s="259"/>
      <c r="D19" s="261" t="str">
        <f>IF(OR(A19=""),"",VLOOKUP(A19,手数料表!A:G,7,FALSE))</f>
        <v/>
      </c>
      <c r="E19" s="525" t="str">
        <f t="shared" si="0"/>
        <v/>
      </c>
      <c r="F19" s="526"/>
    </row>
    <row r="20" spans="1:19" x14ac:dyDescent="0.2">
      <c r="A20" s="259"/>
      <c r="B20" s="260" t="str">
        <f>IF(OR(A20=""),"",VLOOKUP(A20,手数料表!A:E,5,FALSE))</f>
        <v/>
      </c>
      <c r="C20" s="259"/>
      <c r="D20" s="261" t="str">
        <f>IF(OR(A20=""),"",VLOOKUP(A20,手数料表!A:G,7,FALSE))</f>
        <v/>
      </c>
      <c r="E20" s="525" t="str">
        <f t="shared" si="0"/>
        <v/>
      </c>
      <c r="F20" s="526"/>
      <c r="J20" s="217"/>
    </row>
    <row r="21" spans="1:19" x14ac:dyDescent="0.2">
      <c r="A21" s="259"/>
      <c r="B21" s="260" t="str">
        <f>IF(OR(A21=""),"",VLOOKUP(A21,手数料表!A:E,5,FALSE))</f>
        <v/>
      </c>
      <c r="C21" s="259"/>
      <c r="D21" s="261" t="str">
        <f>IF(OR(A21=""),"",VLOOKUP(A21,手数料表!A:G,7,FALSE))</f>
        <v/>
      </c>
      <c r="E21" s="525" t="str">
        <f t="shared" si="0"/>
        <v/>
      </c>
      <c r="F21" s="526"/>
      <c r="J21" s="230" t="s">
        <v>845</v>
      </c>
      <c r="N21" s="268" t="s">
        <v>876</v>
      </c>
    </row>
    <row r="22" spans="1:19" x14ac:dyDescent="0.2">
      <c r="A22" s="259"/>
      <c r="B22" s="260" t="str">
        <f>IF(OR(A22=""),"",VLOOKUP(A22,手数料表!A:E,5,FALSE))</f>
        <v/>
      </c>
      <c r="C22" s="259"/>
      <c r="D22" s="261" t="str">
        <f>IF(OR(A22=""),"",VLOOKUP(A22,手数料表!A:G,7,FALSE))</f>
        <v/>
      </c>
      <c r="E22" s="525" t="str">
        <f t="shared" si="0"/>
        <v/>
      </c>
      <c r="F22" s="526"/>
      <c r="J22" s="233" t="s">
        <v>851</v>
      </c>
      <c r="K22" s="233" t="s">
        <v>172</v>
      </c>
      <c r="L22" s="234"/>
      <c r="M22" s="234"/>
      <c r="N22" s="234"/>
      <c r="O22" s="234"/>
      <c r="P22" s="235" t="s">
        <v>265</v>
      </c>
      <c r="Q22" s="235" t="s">
        <v>266</v>
      </c>
      <c r="R22" s="234" t="s">
        <v>141</v>
      </c>
    </row>
    <row r="23" spans="1:19" x14ac:dyDescent="0.2">
      <c r="A23" s="259"/>
      <c r="B23" s="260" t="str">
        <f>IF(OR(A23=""),"",VLOOKUP(A23,手数料表!A:E,5,FALSE))</f>
        <v/>
      </c>
      <c r="C23" s="259"/>
      <c r="D23" s="261" t="str">
        <f>IF(OR(A23=""),"",VLOOKUP(A23,手数料表!A:G,7,FALSE))</f>
        <v/>
      </c>
      <c r="E23" s="525" t="str">
        <f t="shared" si="0"/>
        <v/>
      </c>
      <c r="F23" s="526"/>
      <c r="J23" s="239" cm="1">
        <f t="array" ref="J23:S24">_xlfn._xlws.FILTER(手数料表!A:J, ISNUMBER(SEARCH(N21, 手数料表!F:F)))</f>
        <v>528</v>
      </c>
      <c r="K23" s="240" t="str">
        <v>その他の試験</v>
      </c>
      <c r="L23" s="234" t="str">
        <v>シャーシダイナモメータ使用</v>
      </c>
      <c r="M23" s="234" t="str">
        <v>職員試験機操作</v>
      </c>
      <c r="N23" s="234" t="str">
        <v>シャーシダイナモメータ使用 職員試験機操作</v>
      </c>
      <c r="O23" s="234" t="str">
        <v>JIS D 9301 シャーシダイナモメータ使用 職員試験機操作0</v>
      </c>
      <c r="P23" s="235">
        <v>173000</v>
      </c>
      <c r="Q23" s="235">
        <v>190300.00000000003</v>
      </c>
      <c r="R23" s="234">
        <v>0</v>
      </c>
      <c r="S23" s="207" t="str">
        <v>1日あたりの手数料　設備貸与の同意書提出必要</v>
      </c>
    </row>
    <row r="24" spans="1:19" x14ac:dyDescent="0.2">
      <c r="A24" s="259"/>
      <c r="B24" s="260" t="str">
        <f>IF(OR(A24=""),"",VLOOKUP(A24,手数料表!A:E,5,FALSE))</f>
        <v/>
      </c>
      <c r="C24" s="259"/>
      <c r="D24" s="261" t="str">
        <f>IF(OR(A24=""),"",VLOOKUP(A24,手数料表!A:G,7,FALSE))</f>
        <v/>
      </c>
      <c r="E24" s="525" t="str">
        <f t="shared" si="0"/>
        <v/>
      </c>
      <c r="F24" s="526"/>
      <c r="J24" s="239">
        <v>529</v>
      </c>
      <c r="K24" s="240" t="str">
        <v>その他の試験</v>
      </c>
      <c r="L24" s="234" t="str">
        <v>シャーシダイナモメータ使用</v>
      </c>
      <c r="M24" s="234" t="str">
        <v>依頼者試験機操作</v>
      </c>
      <c r="N24" s="234" t="str">
        <v>シャーシダイナモメータ使用 依頼者試験機操作</v>
      </c>
      <c r="O24" s="234" t="str">
        <v>JIS D 9301 シャーシダイナモメータ使用 依頼者試験機操作0</v>
      </c>
      <c r="P24" s="235">
        <v>127500</v>
      </c>
      <c r="Q24" s="235">
        <v>140250</v>
      </c>
      <c r="R24" s="234">
        <v>0</v>
      </c>
      <c r="S24" s="207" t="str">
        <v>1日あたりの手数料　設備貸与の同意書提出必要</v>
      </c>
    </row>
    <row r="25" spans="1:19" x14ac:dyDescent="0.2">
      <c r="A25" s="259"/>
      <c r="B25" s="260" t="str">
        <f>IF(OR(A25=""),"",VLOOKUP(A25,手数料表!A:E,5,FALSE))</f>
        <v/>
      </c>
      <c r="C25" s="259"/>
      <c r="D25" s="261" t="str">
        <f>IF(OR(A25=""),"",VLOOKUP(A25,手数料表!A:G,7,FALSE))</f>
        <v/>
      </c>
      <c r="E25" s="525" t="str">
        <f t="shared" si="0"/>
        <v/>
      </c>
      <c r="F25" s="526"/>
      <c r="J25" s="239"/>
      <c r="K25" s="240"/>
      <c r="L25" s="234"/>
      <c r="M25" s="234"/>
      <c r="N25" s="234"/>
      <c r="O25" s="234"/>
      <c r="P25" s="235"/>
      <c r="Q25" s="235"/>
      <c r="R25" s="234"/>
    </row>
    <row r="26" spans="1:19" x14ac:dyDescent="0.2">
      <c r="A26" s="259"/>
      <c r="B26" s="260" t="str">
        <f>IF(OR(A26=""),"",VLOOKUP(A26,手数料表!A:E,5,FALSE))</f>
        <v/>
      </c>
      <c r="C26" s="259"/>
      <c r="D26" s="261" t="str">
        <f>IF(OR(A26=""),"",VLOOKUP(A26,手数料表!A:G,7,FALSE))</f>
        <v/>
      </c>
      <c r="E26" s="525" t="str">
        <f t="shared" si="0"/>
        <v/>
      </c>
      <c r="F26" s="526"/>
      <c r="J26" s="239"/>
      <c r="K26" s="240"/>
      <c r="L26" s="234"/>
      <c r="M26" s="234"/>
      <c r="N26" s="234"/>
      <c r="O26" s="234"/>
      <c r="P26" s="235"/>
      <c r="Q26" s="235"/>
      <c r="R26" s="234"/>
    </row>
    <row r="27" spans="1:19" x14ac:dyDescent="0.2">
      <c r="A27" s="259"/>
      <c r="B27" s="260" t="str">
        <f>IF(OR(A27=""),"",VLOOKUP(A27,手数料表!A:E,5,FALSE))</f>
        <v/>
      </c>
      <c r="C27" s="259"/>
      <c r="D27" s="261" t="str">
        <f>IF(OR(A27=""),"",VLOOKUP(A27,手数料表!A:G,7,FALSE))</f>
        <v/>
      </c>
      <c r="E27" s="525" t="str">
        <f t="shared" si="0"/>
        <v/>
      </c>
      <c r="F27" s="526"/>
      <c r="J27" s="239"/>
      <c r="K27" s="240"/>
      <c r="L27" s="234"/>
      <c r="M27" s="234"/>
      <c r="N27" s="234"/>
      <c r="O27" s="234"/>
      <c r="P27" s="235"/>
      <c r="Q27" s="235"/>
      <c r="R27" s="234"/>
    </row>
    <row r="28" spans="1:19" x14ac:dyDescent="0.2">
      <c r="A28" s="259"/>
      <c r="B28" s="260" t="str">
        <f>IF(OR(A28=""),"",VLOOKUP(A28,手数料表!A:E,5,FALSE))</f>
        <v/>
      </c>
      <c r="C28" s="259"/>
      <c r="D28" s="261" t="str">
        <f>IF(OR(A28=""),"",VLOOKUP(A28,手数料表!A:G,7,FALSE))</f>
        <v/>
      </c>
      <c r="E28" s="525" t="str">
        <f t="shared" si="0"/>
        <v/>
      </c>
      <c r="F28" s="526"/>
      <c r="J28" s="239"/>
      <c r="K28" s="240"/>
      <c r="L28" s="234"/>
      <c r="M28" s="234"/>
      <c r="N28" s="234"/>
      <c r="O28" s="234"/>
      <c r="P28" s="235"/>
      <c r="Q28" s="235"/>
      <c r="R28" s="234"/>
    </row>
    <row r="29" spans="1:19" x14ac:dyDescent="0.2">
      <c r="A29" s="259"/>
      <c r="B29" s="260" t="str">
        <f>IF(OR(A29=""),"",VLOOKUP(A29,手数料表!A:E,5,FALSE))</f>
        <v/>
      </c>
      <c r="C29" s="259"/>
      <c r="D29" s="261" t="str">
        <f>IF(OR(A29=""),"",VLOOKUP(A29,手数料表!A:G,7,FALSE))</f>
        <v/>
      </c>
      <c r="E29" s="525" t="str">
        <f t="shared" si="0"/>
        <v/>
      </c>
      <c r="F29" s="526"/>
      <c r="J29" s="239"/>
      <c r="K29" s="240"/>
      <c r="L29" s="234"/>
      <c r="M29" s="234"/>
      <c r="N29" s="234"/>
      <c r="O29" s="234"/>
      <c r="P29" s="235"/>
      <c r="Q29" s="235"/>
      <c r="R29" s="234"/>
    </row>
    <row r="30" spans="1:19" x14ac:dyDescent="0.2">
      <c r="A30" s="259"/>
      <c r="B30" s="260" t="str">
        <f>IF(OR(A30=""),"",VLOOKUP(A30,手数料表!A:E,5,FALSE))</f>
        <v/>
      </c>
      <c r="C30" s="259"/>
      <c r="D30" s="261" t="str">
        <f>IF(OR(A30=""),"",VLOOKUP(A30,手数料表!A:G,7,FALSE))</f>
        <v/>
      </c>
      <c r="E30" s="525" t="str">
        <f t="shared" si="0"/>
        <v/>
      </c>
      <c r="F30" s="526"/>
      <c r="J30" s="239"/>
      <c r="K30" s="240"/>
      <c r="L30" s="234"/>
      <c r="M30" s="234"/>
      <c r="N30" s="234"/>
      <c r="O30" s="234"/>
      <c r="P30" s="235"/>
      <c r="Q30" s="235"/>
      <c r="R30" s="234"/>
    </row>
    <row r="31" spans="1:19" x14ac:dyDescent="0.2">
      <c r="A31" s="259"/>
      <c r="B31" s="260" t="str">
        <f>IF(OR(A31=""),"",VLOOKUP(A31,手数料表!A:E,5,FALSE))</f>
        <v/>
      </c>
      <c r="C31" s="259"/>
      <c r="D31" s="261" t="str">
        <f>IF(OR(A31=""),"",VLOOKUP(A31,手数料表!A:G,7,FALSE))</f>
        <v/>
      </c>
      <c r="E31" s="525" t="str">
        <f t="shared" si="0"/>
        <v/>
      </c>
      <c r="F31" s="526"/>
      <c r="J31" s="239"/>
      <c r="K31" s="240"/>
      <c r="L31" s="234"/>
      <c r="M31" s="234"/>
      <c r="N31" s="234"/>
      <c r="O31" s="234"/>
      <c r="P31" s="235"/>
      <c r="Q31" s="235"/>
      <c r="R31" s="234"/>
    </row>
    <row r="32" spans="1:19" x14ac:dyDescent="0.2">
      <c r="A32" s="259"/>
      <c r="B32" s="260" t="str">
        <f>IF(OR(A32=""),"",VLOOKUP(A32,手数料表!A:E,5,FALSE))</f>
        <v/>
      </c>
      <c r="C32" s="259"/>
      <c r="D32" s="261" t="str">
        <f>IF(OR(A32=""),"",VLOOKUP(A32,手数料表!A:G,7,FALSE))</f>
        <v/>
      </c>
      <c r="E32" s="525" t="str">
        <f t="shared" si="0"/>
        <v/>
      </c>
      <c r="F32" s="526"/>
      <c r="J32" s="239"/>
      <c r="K32" s="240"/>
      <c r="L32" s="234"/>
      <c r="M32" s="234"/>
      <c r="N32" s="234"/>
      <c r="O32" s="234"/>
      <c r="P32" s="235"/>
      <c r="Q32" s="235"/>
      <c r="R32" s="234"/>
    </row>
    <row r="33" spans="1:18" x14ac:dyDescent="0.2">
      <c r="A33" s="259"/>
      <c r="B33" s="260" t="str">
        <f>IF(OR(A33=""),"",VLOOKUP(A33,手数料表!A:E,5,FALSE))</f>
        <v/>
      </c>
      <c r="C33" s="259"/>
      <c r="D33" s="261" t="str">
        <f>IF(OR(A33=""),"",VLOOKUP(A33,手数料表!A:G,7,FALSE))</f>
        <v/>
      </c>
      <c r="E33" s="525" t="str">
        <f t="shared" si="0"/>
        <v/>
      </c>
      <c r="F33" s="526"/>
      <c r="J33" s="239"/>
      <c r="K33" s="240"/>
      <c r="L33" s="234"/>
      <c r="M33" s="234"/>
      <c r="N33" s="234"/>
      <c r="O33" s="234"/>
      <c r="P33" s="235"/>
      <c r="Q33" s="235"/>
      <c r="R33" s="234"/>
    </row>
    <row r="34" spans="1:18" x14ac:dyDescent="0.2">
      <c r="A34" s="259"/>
      <c r="B34" s="260" t="str">
        <f>IF(OR(A34=""),"",VLOOKUP(A34,手数料表!A:E,5,FALSE))</f>
        <v/>
      </c>
      <c r="C34" s="259"/>
      <c r="D34" s="261" t="str">
        <f>IF(OR(A34=""),"",VLOOKUP(A34,手数料表!A:G,7,FALSE))</f>
        <v/>
      </c>
      <c r="E34" s="525" t="str">
        <f t="shared" si="0"/>
        <v/>
      </c>
      <c r="F34" s="526"/>
      <c r="J34" s="239"/>
      <c r="K34" s="240"/>
      <c r="L34" s="234"/>
      <c r="M34" s="234"/>
      <c r="N34" s="234"/>
      <c r="O34" s="234"/>
      <c r="P34" s="235"/>
      <c r="Q34" s="235"/>
      <c r="R34" s="234"/>
    </row>
    <row r="35" spans="1:18" x14ac:dyDescent="0.2">
      <c r="A35" s="259"/>
      <c r="B35" s="260" t="str">
        <f>IF(OR(A35=""),"",VLOOKUP(A35,手数料表!A:E,5,FALSE))</f>
        <v/>
      </c>
      <c r="C35" s="259"/>
      <c r="D35" s="261" t="str">
        <f>IF(OR(A35=""),"",VLOOKUP(A35,手数料表!A:G,7,FALSE))</f>
        <v/>
      </c>
      <c r="E35" s="525" t="str">
        <f t="shared" si="0"/>
        <v/>
      </c>
      <c r="F35" s="526"/>
      <c r="J35" s="239"/>
      <c r="K35" s="240"/>
      <c r="L35" s="234"/>
      <c r="M35" s="234"/>
      <c r="N35" s="234"/>
      <c r="O35" s="234"/>
      <c r="P35" s="235"/>
      <c r="Q35" s="235"/>
      <c r="R35" s="234"/>
    </row>
    <row r="36" spans="1:18" x14ac:dyDescent="0.2">
      <c r="A36" s="259"/>
      <c r="B36" s="260" t="str">
        <f>IF(OR(A36=""),"",VLOOKUP(A36,手数料表!A:E,5,FALSE))</f>
        <v/>
      </c>
      <c r="C36" s="259"/>
      <c r="D36" s="261" t="str">
        <f>IF(OR(A36=""),"",VLOOKUP(A36,手数料表!A:G,7,FALSE))</f>
        <v/>
      </c>
      <c r="E36" s="525" t="str">
        <f t="shared" si="0"/>
        <v/>
      </c>
      <c r="F36" s="526"/>
      <c r="J36" s="239"/>
      <c r="K36" s="240"/>
      <c r="L36" s="234"/>
      <c r="M36" s="234"/>
      <c r="N36" s="234"/>
      <c r="O36" s="234"/>
      <c r="P36" s="235"/>
      <c r="Q36" s="235"/>
      <c r="R36" s="234"/>
    </row>
    <row r="37" spans="1:18" ht="20.25" customHeight="1" x14ac:dyDescent="0.2">
      <c r="A37" s="527"/>
      <c r="B37" s="527"/>
      <c r="C37" s="528" t="s">
        <v>870</v>
      </c>
      <c r="D37" s="528"/>
      <c r="E37" s="529">
        <f>SUM(E11:E36)</f>
        <v>0</v>
      </c>
      <c r="F37" s="529"/>
      <c r="J37" s="239"/>
      <c r="K37" s="240"/>
      <c r="L37" s="234"/>
      <c r="M37" s="234"/>
      <c r="N37" s="234"/>
      <c r="O37" s="234"/>
      <c r="P37" s="235"/>
      <c r="Q37" s="235"/>
      <c r="R37" s="234"/>
    </row>
    <row r="38" spans="1:18" ht="19.5" customHeight="1" x14ac:dyDescent="0.2">
      <c r="A38" s="262"/>
      <c r="C38" s="263"/>
      <c r="D38" s="263"/>
      <c r="E38" s="264"/>
      <c r="F38" s="264"/>
      <c r="J38" s="241"/>
      <c r="K38" s="240"/>
      <c r="L38" s="234"/>
      <c r="M38" s="234"/>
      <c r="N38" s="234"/>
      <c r="O38" s="234"/>
      <c r="P38" s="235"/>
      <c r="Q38" s="235"/>
      <c r="R38" s="234"/>
    </row>
    <row r="39" spans="1:18" ht="19.5" customHeight="1" thickBot="1" x14ac:dyDescent="0.25">
      <c r="A39" s="512" t="s">
        <v>871</v>
      </c>
      <c r="B39" s="515" t="s">
        <v>872</v>
      </c>
      <c r="C39" s="516"/>
      <c r="D39" s="516"/>
      <c r="E39" s="516"/>
      <c r="F39" s="265"/>
      <c r="H39" s="251" t="s">
        <v>873</v>
      </c>
      <c r="J39" s="242"/>
      <c r="K39" s="240"/>
      <c r="L39" s="234"/>
      <c r="M39" s="234"/>
      <c r="N39" s="234"/>
      <c r="O39" s="234"/>
      <c r="P39" s="235"/>
      <c r="Q39" s="235"/>
      <c r="R39" s="234"/>
    </row>
    <row r="40" spans="1:18" ht="19.5" customHeight="1" thickBot="1" x14ac:dyDescent="0.25">
      <c r="A40" s="513"/>
      <c r="B40" s="517" t="str">
        <f>"封筒・伝票作成：□担当者　　□管理部（業者："&amp;H40&amp;"、個数："&amp;H42&amp;"個）"</f>
        <v>封筒・伝票作成：□担当者　　□管理部（業者：佐川、個数：2個）</v>
      </c>
      <c r="C40" s="518"/>
      <c r="D40" s="518"/>
      <c r="E40" s="518"/>
      <c r="F40" s="266"/>
      <c r="H40" s="267" t="s">
        <v>874</v>
      </c>
      <c r="J40" s="239"/>
      <c r="K40" s="240"/>
      <c r="L40" s="234"/>
      <c r="M40" s="234"/>
      <c r="N40" s="234"/>
      <c r="O40" s="234"/>
      <c r="P40" s="235"/>
      <c r="Q40" s="235"/>
      <c r="R40" s="234"/>
    </row>
    <row r="41" spans="1:18" ht="19.5" customHeight="1" thickBot="1" x14ac:dyDescent="0.25">
      <c r="A41" s="513"/>
      <c r="B41" s="519"/>
      <c r="C41" s="520"/>
      <c r="D41" s="520"/>
      <c r="E41" s="520"/>
      <c r="F41" s="521"/>
      <c r="H41" s="251" t="s">
        <v>875</v>
      </c>
      <c r="J41" s="239"/>
      <c r="K41" s="240"/>
      <c r="L41" s="234"/>
      <c r="M41" s="234"/>
      <c r="N41" s="234"/>
      <c r="O41" s="234"/>
      <c r="P41" s="235"/>
      <c r="Q41" s="235"/>
      <c r="R41" s="234"/>
    </row>
    <row r="42" spans="1:18" ht="19.5" customHeight="1" thickBot="1" x14ac:dyDescent="0.25">
      <c r="A42" s="513"/>
      <c r="B42" s="519"/>
      <c r="C42" s="520"/>
      <c r="D42" s="520"/>
      <c r="E42" s="520"/>
      <c r="F42" s="521"/>
      <c r="H42" s="267">
        <v>2</v>
      </c>
      <c r="J42" s="239"/>
      <c r="K42" s="240"/>
      <c r="L42" s="234"/>
      <c r="M42" s="234"/>
      <c r="N42" s="234"/>
      <c r="O42" s="234"/>
      <c r="P42" s="235"/>
      <c r="Q42" s="235"/>
      <c r="R42" s="234"/>
    </row>
    <row r="43" spans="1:18" ht="19.5" customHeight="1" x14ac:dyDescent="0.2">
      <c r="A43" s="514"/>
      <c r="B43" s="522"/>
      <c r="C43" s="523"/>
      <c r="D43" s="523"/>
      <c r="E43" s="523"/>
      <c r="F43" s="524"/>
      <c r="J43" s="242"/>
      <c r="K43" s="240"/>
      <c r="L43" s="234"/>
      <c r="M43" s="234"/>
      <c r="N43" s="234"/>
      <c r="O43" s="234"/>
      <c r="P43" s="235"/>
      <c r="Q43" s="235"/>
      <c r="R43" s="234"/>
    </row>
    <row r="44" spans="1:18" ht="19.5" customHeight="1" x14ac:dyDescent="0.2">
      <c r="J44" s="239"/>
      <c r="K44" s="240"/>
      <c r="L44" s="234"/>
      <c r="M44" s="234"/>
      <c r="N44" s="234"/>
      <c r="O44" s="234"/>
      <c r="P44" s="235"/>
      <c r="Q44" s="235"/>
      <c r="R44" s="234"/>
    </row>
    <row r="45" spans="1:18" ht="19.5" customHeight="1" x14ac:dyDescent="0.2">
      <c r="J45" s="239"/>
      <c r="K45" s="240"/>
      <c r="L45" s="234"/>
      <c r="M45" s="234"/>
      <c r="N45" s="234"/>
      <c r="O45" s="234"/>
      <c r="P45" s="235"/>
      <c r="Q45" s="235"/>
      <c r="R45" s="234"/>
    </row>
    <row r="46" spans="1:18" x14ac:dyDescent="0.2">
      <c r="J46" s="239"/>
      <c r="K46" s="240"/>
      <c r="L46" s="234"/>
      <c r="M46" s="234"/>
      <c r="N46" s="234"/>
      <c r="O46" s="234"/>
      <c r="P46" s="235"/>
      <c r="Q46" s="235"/>
      <c r="R46" s="234"/>
    </row>
    <row r="47" spans="1:18" x14ac:dyDescent="0.2">
      <c r="J47" s="239"/>
      <c r="K47" s="240"/>
      <c r="L47" s="234"/>
      <c r="M47" s="234"/>
      <c r="N47" s="234"/>
      <c r="O47" s="234"/>
      <c r="P47" s="235"/>
      <c r="Q47" s="235"/>
      <c r="R47" s="234"/>
    </row>
    <row r="48" spans="1:18" x14ac:dyDescent="0.2">
      <c r="J48" s="239"/>
      <c r="K48" s="240"/>
      <c r="L48" s="234"/>
      <c r="M48" s="234"/>
      <c r="N48" s="234"/>
      <c r="O48" s="234"/>
      <c r="P48" s="235"/>
      <c r="Q48" s="235"/>
      <c r="R48" s="234"/>
    </row>
    <row r="49" spans="10:18" x14ac:dyDescent="0.2">
      <c r="J49" s="239"/>
      <c r="K49" s="240"/>
      <c r="L49" s="234"/>
      <c r="M49" s="234"/>
      <c r="N49" s="234"/>
      <c r="O49" s="234"/>
      <c r="P49" s="235"/>
      <c r="Q49" s="235"/>
      <c r="R49" s="234"/>
    </row>
    <row r="50" spans="10:18" x14ac:dyDescent="0.2">
      <c r="J50" s="239"/>
      <c r="K50" s="240"/>
      <c r="L50" s="234"/>
      <c r="M50" s="234"/>
      <c r="N50" s="234"/>
      <c r="O50" s="234"/>
      <c r="P50" s="235"/>
      <c r="Q50" s="235"/>
      <c r="R50" s="234"/>
    </row>
    <row r="51" spans="10:18" x14ac:dyDescent="0.2">
      <c r="J51" s="239"/>
      <c r="K51" s="240"/>
      <c r="L51" s="234"/>
      <c r="M51" s="234"/>
      <c r="N51" s="234"/>
      <c r="O51" s="234"/>
      <c r="P51" s="235"/>
      <c r="Q51" s="235"/>
      <c r="R51" s="234"/>
    </row>
  </sheetData>
  <mergeCells count="48">
    <mergeCell ref="F6:F9"/>
    <mergeCell ref="A8:A9"/>
    <mergeCell ref="B8:B9"/>
    <mergeCell ref="D2:F2"/>
    <mergeCell ref="A4:A5"/>
    <mergeCell ref="B4:B5"/>
    <mergeCell ref="C4:C5"/>
    <mergeCell ref="D4:E4"/>
    <mergeCell ref="F4:F5"/>
    <mergeCell ref="A6:A7"/>
    <mergeCell ref="B6:B7"/>
    <mergeCell ref="C6:C9"/>
    <mergeCell ref="D6:D9"/>
    <mergeCell ref="E6:E9"/>
    <mergeCell ref="E21:F21"/>
    <mergeCell ref="A10:F10"/>
    <mergeCell ref="E11:F11"/>
    <mergeCell ref="E12:F12"/>
    <mergeCell ref="E13:F13"/>
    <mergeCell ref="E14:F14"/>
    <mergeCell ref="E15:F15"/>
    <mergeCell ref="E16:F16"/>
    <mergeCell ref="E17:F17"/>
    <mergeCell ref="E18:F18"/>
    <mergeCell ref="E19:F19"/>
    <mergeCell ref="E20:F20"/>
    <mergeCell ref="E33:F33"/>
    <mergeCell ref="E22:F22"/>
    <mergeCell ref="E23:F23"/>
    <mergeCell ref="E24:F24"/>
    <mergeCell ref="E25:F25"/>
    <mergeCell ref="E26:F26"/>
    <mergeCell ref="E27:F27"/>
    <mergeCell ref="E28:F28"/>
    <mergeCell ref="E29:F29"/>
    <mergeCell ref="E30:F30"/>
    <mergeCell ref="E31:F31"/>
    <mergeCell ref="E32:F32"/>
    <mergeCell ref="A39:A43"/>
    <mergeCell ref="B39:E39"/>
    <mergeCell ref="B40:E40"/>
    <mergeCell ref="B41:F43"/>
    <mergeCell ref="E34:F34"/>
    <mergeCell ref="E35:F35"/>
    <mergeCell ref="E36:F36"/>
    <mergeCell ref="A37:B37"/>
    <mergeCell ref="C37:D37"/>
    <mergeCell ref="E37:F37"/>
  </mergeCells>
  <phoneticPr fontId="2"/>
  <dataValidations count="3">
    <dataValidation imeMode="off" allowBlank="1" showInputMessage="1" showErrorMessage="1" sqref="A12:A36 C12:C36" xr:uid="{19C9BC89-915B-4CD1-A5DA-C62E9309E292}"/>
    <dataValidation imeMode="fullAlpha" allowBlank="1" showInputMessage="1" showErrorMessage="1" sqref="B4:B5" xr:uid="{D26624F2-F82B-4D3A-B8BF-EC4F15F41777}"/>
    <dataValidation imeMode="on" allowBlank="1" showInputMessage="1" showErrorMessage="1" sqref="B6:B9" xr:uid="{B68C8B60-00FF-407D-9C3A-8DBF11AF9B1E}"/>
  </dataValidations>
  <pageMargins left="0.98425196850393704" right="0.19685039370078741" top="0.43307086614173229" bottom="0.43307086614173229" header="0.19685039370078741" footer="0.19685039370078741"/>
  <pageSetup paperSize="9" orientation="portrait" r:id="rId1"/>
  <headerFooter alignWithMargins="0">
    <oddFooter>&amp;L&amp;"ＭＳ Ｐ明朝,標準"　　2025.4.1改訂</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58951-CDFB-45C4-8864-8DBB31E4E662}">
  <dimension ref="A1:E6"/>
  <sheetViews>
    <sheetView zoomScale="130" zoomScaleNormal="130" workbookViewId="0">
      <selection activeCell="E22" sqref="E22"/>
    </sheetView>
  </sheetViews>
  <sheetFormatPr defaultColWidth="9" defaultRowHeight="12" x14ac:dyDescent="0.2"/>
  <cols>
    <col min="1" max="1" width="5.3984375" bestFit="1" customWidth="1"/>
    <col min="2" max="2" width="22" bestFit="1" customWidth="1"/>
    <col min="3" max="4" width="13.59765625" bestFit="1" customWidth="1"/>
    <col min="5" max="5" width="43" bestFit="1" customWidth="1"/>
  </cols>
  <sheetData>
    <row r="1" spans="1:5" x14ac:dyDescent="0.2">
      <c r="A1" s="78" t="s">
        <v>498</v>
      </c>
      <c r="B1" s="78" t="s">
        <v>172</v>
      </c>
      <c r="C1" s="178" t="s">
        <v>499</v>
      </c>
      <c r="D1" s="179" t="s">
        <v>500</v>
      </c>
    </row>
    <row r="2" spans="1:5" x14ac:dyDescent="0.2">
      <c r="A2" s="180">
        <v>912</v>
      </c>
      <c r="B2" s="181" t="s">
        <v>501</v>
      </c>
      <c r="C2" s="182">
        <v>30000</v>
      </c>
      <c r="D2" s="183">
        <f t="shared" ref="D2" si="0">C2*1.1</f>
        <v>33000</v>
      </c>
      <c r="E2" t="s">
        <v>502</v>
      </c>
    </row>
    <row r="3" spans="1:5" x14ac:dyDescent="0.2">
      <c r="A3" s="180">
        <v>913</v>
      </c>
      <c r="B3" s="184" t="s">
        <v>503</v>
      </c>
      <c r="C3" s="182"/>
      <c r="D3" s="183"/>
    </row>
    <row r="4" spans="1:5" x14ac:dyDescent="0.2">
      <c r="A4" s="180">
        <v>920</v>
      </c>
      <c r="B4" s="78" t="s">
        <v>504</v>
      </c>
      <c r="C4" s="185">
        <v>-10000</v>
      </c>
      <c r="D4" s="183">
        <f t="shared" ref="D4:D6" si="1">C4*1.1</f>
        <v>-11000</v>
      </c>
      <c r="E4" t="s">
        <v>505</v>
      </c>
    </row>
    <row r="5" spans="1:5" x14ac:dyDescent="0.2">
      <c r="A5" s="180">
        <v>921</v>
      </c>
      <c r="B5" s="78" t="s">
        <v>506</v>
      </c>
      <c r="C5" s="185">
        <v>-50000</v>
      </c>
      <c r="D5" s="183">
        <f t="shared" si="1"/>
        <v>-55000.000000000007</v>
      </c>
      <c r="E5" t="s">
        <v>505</v>
      </c>
    </row>
    <row r="6" spans="1:5" x14ac:dyDescent="0.2">
      <c r="A6" s="180">
        <v>922</v>
      </c>
      <c r="B6" s="186" t="s">
        <v>507</v>
      </c>
      <c r="C6" s="185">
        <v>-500000</v>
      </c>
      <c r="D6" s="183">
        <f t="shared" si="1"/>
        <v>-550000</v>
      </c>
      <c r="E6" t="s">
        <v>508</v>
      </c>
    </row>
  </sheetData>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5AF0D-26EF-4FF7-B390-321C50EFAE93}">
  <dimension ref="A3:D12"/>
  <sheetViews>
    <sheetView zoomScale="160" zoomScaleNormal="160" workbookViewId="0">
      <selection activeCell="B3" sqref="B3"/>
    </sheetView>
  </sheetViews>
  <sheetFormatPr defaultColWidth="9" defaultRowHeight="12" x14ac:dyDescent="0.2"/>
  <cols>
    <col min="3" max="3" width="73" bestFit="1" customWidth="1"/>
    <col min="4" max="4" width="51" bestFit="1" customWidth="1"/>
  </cols>
  <sheetData>
    <row r="3" spans="1:4" x14ac:dyDescent="0.2">
      <c r="A3" t="s">
        <v>132</v>
      </c>
      <c r="B3" s="78">
        <v>1</v>
      </c>
      <c r="C3" s="78" t="s">
        <v>164</v>
      </c>
    </row>
    <row r="4" spans="1:4" x14ac:dyDescent="0.2">
      <c r="B4" s="78">
        <v>2</v>
      </c>
      <c r="C4" s="78" t="s">
        <v>165</v>
      </c>
    </row>
    <row r="5" spans="1:4" x14ac:dyDescent="0.2">
      <c r="B5" s="78">
        <v>3</v>
      </c>
      <c r="C5" s="78" t="s">
        <v>166</v>
      </c>
    </row>
    <row r="6" spans="1:4" x14ac:dyDescent="0.2">
      <c r="B6" s="78">
        <v>4</v>
      </c>
      <c r="C6" s="78" t="s">
        <v>167</v>
      </c>
    </row>
    <row r="7" spans="1:4" x14ac:dyDescent="0.2">
      <c r="B7" s="78">
        <v>5</v>
      </c>
      <c r="C7" s="78" t="s">
        <v>168</v>
      </c>
    </row>
    <row r="10" spans="1:4" ht="12" customHeight="1" x14ac:dyDescent="0.2">
      <c r="A10" t="s">
        <v>160</v>
      </c>
      <c r="B10" s="78">
        <v>1</v>
      </c>
      <c r="C10" s="79" t="s">
        <v>161</v>
      </c>
      <c r="D10" s="77" t="s">
        <v>159</v>
      </c>
    </row>
    <row r="11" spans="1:4" x14ac:dyDescent="0.2">
      <c r="B11" s="78">
        <v>2</v>
      </c>
      <c r="C11" s="67" t="s">
        <v>162</v>
      </c>
    </row>
    <row r="12" spans="1:4" x14ac:dyDescent="0.2">
      <c r="B12" s="78">
        <v>3</v>
      </c>
      <c r="C12" s="67" t="s">
        <v>88</v>
      </c>
    </row>
  </sheetData>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12527-0C2C-438D-B763-828BEEE54526}">
  <dimension ref="A1:H39"/>
  <sheetViews>
    <sheetView view="pageBreakPreview" topLeftCell="A9" zoomScale="130" zoomScaleNormal="100" zoomScaleSheetLayoutView="130" workbookViewId="0">
      <selection activeCell="I22" sqref="A22:XFD30"/>
    </sheetView>
  </sheetViews>
  <sheetFormatPr defaultColWidth="9" defaultRowHeight="13" x14ac:dyDescent="0.2"/>
  <cols>
    <col min="1" max="1" width="11.59765625" style="1" customWidth="1"/>
    <col min="2" max="2" width="13.3984375" style="1" customWidth="1"/>
    <col min="3" max="8" width="12" style="1" customWidth="1"/>
  </cols>
  <sheetData>
    <row r="1" spans="1:8" ht="21" x14ac:dyDescent="0.2">
      <c r="A1" s="557" t="s">
        <v>111</v>
      </c>
      <c r="B1" s="557"/>
      <c r="C1" s="557"/>
      <c r="D1" s="558" t="s">
        <v>90</v>
      </c>
      <c r="E1" s="558"/>
      <c r="F1" s="558"/>
      <c r="G1" s="455" t="s">
        <v>103</v>
      </c>
      <c r="H1" s="455"/>
    </row>
    <row r="2" spans="1:8" ht="12" x14ac:dyDescent="0.2">
      <c r="A2" s="389" t="s">
        <v>94</v>
      </c>
      <c r="B2" s="46" t="s">
        <v>75</v>
      </c>
      <c r="C2" s="559"/>
      <c r="D2" s="559"/>
      <c r="E2" s="559"/>
      <c r="F2" s="559"/>
      <c r="G2" s="559"/>
      <c r="H2" s="559"/>
    </row>
    <row r="3" spans="1:8" ht="12.5" customHeight="1" x14ac:dyDescent="0.2">
      <c r="A3" s="389"/>
      <c r="B3" s="46" t="s">
        <v>80</v>
      </c>
      <c r="C3" s="559" t="s">
        <v>14</v>
      </c>
      <c r="D3" s="559"/>
      <c r="E3" s="559"/>
      <c r="F3" s="559"/>
      <c r="G3" s="559"/>
      <c r="H3" s="559"/>
    </row>
    <row r="4" spans="1:8" ht="12" customHeight="1" x14ac:dyDescent="0.2">
      <c r="A4" s="389"/>
      <c r="B4" s="46"/>
      <c r="C4" s="559"/>
      <c r="D4" s="559"/>
      <c r="E4" s="559"/>
      <c r="F4" s="559"/>
      <c r="G4" s="559"/>
      <c r="H4" s="559"/>
    </row>
    <row r="5" spans="1:8" ht="12" x14ac:dyDescent="0.2">
      <c r="A5" s="389"/>
      <c r="B5" s="46" t="s">
        <v>76</v>
      </c>
      <c r="C5" s="460"/>
      <c r="D5" s="460"/>
      <c r="E5" s="46" t="s">
        <v>77</v>
      </c>
      <c r="F5" s="460"/>
      <c r="G5" s="460"/>
      <c r="H5" s="460"/>
    </row>
    <row r="6" spans="1:8" ht="12" x14ac:dyDescent="0.2">
      <c r="A6" s="389"/>
      <c r="B6" s="46" t="s">
        <v>78</v>
      </c>
      <c r="C6" s="460"/>
      <c r="D6" s="460"/>
      <c r="E6" s="46" t="s">
        <v>79</v>
      </c>
      <c r="F6" s="460"/>
      <c r="G6" s="460"/>
      <c r="H6" s="460"/>
    </row>
    <row r="7" spans="1:8" ht="24" x14ac:dyDescent="0.2">
      <c r="A7" s="389"/>
      <c r="B7" s="61" t="s">
        <v>92</v>
      </c>
      <c r="C7" s="559"/>
      <c r="D7" s="559"/>
      <c r="E7" s="559"/>
      <c r="F7" s="559"/>
      <c r="G7" s="559"/>
      <c r="H7" s="559"/>
    </row>
    <row r="8" spans="1:8" ht="12" x14ac:dyDescent="0.2">
      <c r="A8" s="389" t="s">
        <v>112</v>
      </c>
      <c r="B8" s="389"/>
      <c r="C8" s="560"/>
      <c r="D8" s="560"/>
      <c r="E8" s="560"/>
      <c r="F8" s="560"/>
      <c r="G8" s="560"/>
      <c r="H8" s="560"/>
    </row>
    <row r="9" spans="1:8" ht="12" x14ac:dyDescent="0.2">
      <c r="A9" s="389" t="s">
        <v>113</v>
      </c>
      <c r="B9" s="389"/>
      <c r="C9" s="560"/>
      <c r="D9" s="560"/>
      <c r="E9" s="560"/>
      <c r="F9" s="560"/>
      <c r="G9" s="560"/>
      <c r="H9" s="560"/>
    </row>
    <row r="10" spans="1:8" ht="12" x14ac:dyDescent="0.2">
      <c r="A10" s="389" t="s">
        <v>114</v>
      </c>
      <c r="B10" s="389"/>
      <c r="C10" s="560"/>
      <c r="D10" s="560"/>
      <c r="E10" s="560"/>
      <c r="F10" s="560"/>
      <c r="G10" s="560"/>
      <c r="H10" s="560"/>
    </row>
    <row r="11" spans="1:8" ht="12" x14ac:dyDescent="0.2">
      <c r="A11" s="389" t="s">
        <v>115</v>
      </c>
      <c r="B11" s="389" t="s">
        <v>116</v>
      </c>
      <c r="C11" s="60" t="s">
        <v>108</v>
      </c>
      <c r="D11" s="562" t="s">
        <v>107</v>
      </c>
      <c r="E11" s="563"/>
      <c r="F11" s="563"/>
      <c r="G11" s="564"/>
      <c r="H11" s="60" t="s">
        <v>126</v>
      </c>
    </row>
    <row r="12" spans="1:8" ht="12" x14ac:dyDescent="0.2">
      <c r="A12" s="389"/>
      <c r="B12" s="389"/>
      <c r="C12" s="62"/>
      <c r="D12" s="554"/>
      <c r="E12" s="555"/>
      <c r="F12" s="555"/>
      <c r="G12" s="556"/>
      <c r="H12" s="62"/>
    </row>
    <row r="13" spans="1:8" ht="12" x14ac:dyDescent="0.2">
      <c r="A13" s="389"/>
      <c r="B13" s="389"/>
      <c r="C13" s="62"/>
      <c r="D13" s="554"/>
      <c r="E13" s="555"/>
      <c r="F13" s="555"/>
      <c r="G13" s="556"/>
      <c r="H13" s="62"/>
    </row>
    <row r="14" spans="1:8" ht="12" x14ac:dyDescent="0.2">
      <c r="A14" s="389"/>
      <c r="B14" s="389"/>
      <c r="C14" s="62"/>
      <c r="D14" s="554"/>
      <c r="E14" s="555"/>
      <c r="F14" s="555"/>
      <c r="G14" s="556"/>
      <c r="H14" s="62"/>
    </row>
    <row r="15" spans="1:8" ht="12" x14ac:dyDescent="0.2">
      <c r="A15" s="389"/>
      <c r="B15" s="389"/>
      <c r="C15" s="62"/>
      <c r="D15" s="554"/>
      <c r="E15" s="555"/>
      <c r="F15" s="555"/>
      <c r="G15" s="556"/>
      <c r="H15" s="62"/>
    </row>
    <row r="16" spans="1:8" ht="12" x14ac:dyDescent="0.2">
      <c r="A16" s="389"/>
      <c r="B16" s="389"/>
      <c r="C16" s="62"/>
      <c r="D16" s="554"/>
      <c r="E16" s="555"/>
      <c r="F16" s="555"/>
      <c r="G16" s="556"/>
      <c r="H16" s="62"/>
    </row>
    <row r="17" spans="1:8" ht="12" x14ac:dyDescent="0.2">
      <c r="A17" s="389"/>
      <c r="B17" s="389"/>
      <c r="C17" s="62"/>
      <c r="D17" s="554"/>
      <c r="E17" s="555"/>
      <c r="F17" s="555"/>
      <c r="G17" s="556"/>
      <c r="H17" s="62"/>
    </row>
    <row r="18" spans="1:8" ht="12" x14ac:dyDescent="0.2">
      <c r="A18" s="389"/>
      <c r="B18" s="389"/>
      <c r="C18" s="62"/>
      <c r="D18" s="554"/>
      <c r="E18" s="555"/>
      <c r="F18" s="555"/>
      <c r="G18" s="556"/>
      <c r="H18" s="62"/>
    </row>
    <row r="19" spans="1:8" ht="12" x14ac:dyDescent="0.2">
      <c r="A19" s="389"/>
      <c r="B19" s="389"/>
      <c r="C19" s="62"/>
      <c r="D19" s="554"/>
      <c r="E19" s="555"/>
      <c r="F19" s="555"/>
      <c r="G19" s="556"/>
      <c r="H19" s="62"/>
    </row>
    <row r="20" spans="1:8" ht="12" x14ac:dyDescent="0.2">
      <c r="A20" s="389"/>
      <c r="B20" s="60" t="s">
        <v>117</v>
      </c>
      <c r="C20" s="560"/>
      <c r="D20" s="560"/>
      <c r="E20" s="560"/>
      <c r="F20" s="560"/>
      <c r="G20" s="560"/>
      <c r="H20" s="560"/>
    </row>
    <row r="21" spans="1:8" ht="12" x14ac:dyDescent="0.2">
      <c r="A21" s="389"/>
      <c r="B21" s="60" t="s">
        <v>118</v>
      </c>
      <c r="C21" s="560"/>
      <c r="D21" s="560"/>
      <c r="E21" s="560"/>
      <c r="F21" s="560"/>
      <c r="G21" s="560"/>
      <c r="H21" s="560"/>
    </row>
    <row r="22" spans="1:8" ht="12" x14ac:dyDescent="0.2">
      <c r="A22" s="389" t="s">
        <v>119</v>
      </c>
      <c r="B22" s="389"/>
      <c r="C22" s="389"/>
      <c r="D22" s="389"/>
      <c r="E22" s="389"/>
      <c r="F22" s="389"/>
      <c r="G22" s="389"/>
      <c r="H22" s="389"/>
    </row>
    <row r="23" spans="1:8" ht="12" x14ac:dyDescent="0.2">
      <c r="A23" s="389"/>
      <c r="B23" s="389"/>
      <c r="C23" s="389"/>
      <c r="D23" s="389"/>
      <c r="E23" s="389"/>
      <c r="F23" s="389"/>
      <c r="G23" s="389"/>
      <c r="H23" s="389"/>
    </row>
    <row r="24" spans="1:8" ht="12" x14ac:dyDescent="0.2">
      <c r="A24" s="389"/>
      <c r="B24" s="389"/>
      <c r="C24" s="389"/>
      <c r="D24" s="389"/>
      <c r="E24" s="389"/>
      <c r="F24" s="389"/>
      <c r="G24" s="389"/>
      <c r="H24" s="389"/>
    </row>
    <row r="25" spans="1:8" ht="12" x14ac:dyDescent="0.2">
      <c r="A25" s="389"/>
      <c r="B25" s="389"/>
      <c r="C25" s="389"/>
      <c r="D25" s="389"/>
      <c r="E25" s="389"/>
      <c r="F25" s="389"/>
      <c r="G25" s="389"/>
      <c r="H25" s="389"/>
    </row>
    <row r="26" spans="1:8" ht="12" x14ac:dyDescent="0.2">
      <c r="A26" s="389"/>
      <c r="B26" s="389"/>
      <c r="C26" s="389"/>
      <c r="D26" s="389"/>
      <c r="E26" s="389"/>
      <c r="F26" s="389"/>
      <c r="G26" s="389"/>
      <c r="H26" s="389"/>
    </row>
    <row r="27" spans="1:8" ht="12" x14ac:dyDescent="0.2">
      <c r="A27" s="389" t="s">
        <v>120</v>
      </c>
      <c r="B27" s="389"/>
      <c r="C27" s="389"/>
      <c r="D27" s="389"/>
      <c r="E27" s="389"/>
      <c r="F27" s="389"/>
      <c r="G27" s="389"/>
      <c r="H27" s="389"/>
    </row>
    <row r="28" spans="1:8" ht="12" x14ac:dyDescent="0.2">
      <c r="A28" s="62" t="s">
        <v>121</v>
      </c>
      <c r="B28" s="62" t="s">
        <v>122</v>
      </c>
      <c r="C28" s="561" t="s">
        <v>123</v>
      </c>
      <c r="D28" s="561"/>
      <c r="E28" s="561" t="s">
        <v>124</v>
      </c>
      <c r="F28" s="561"/>
      <c r="G28" s="561" t="s">
        <v>125</v>
      </c>
      <c r="H28" s="561"/>
    </row>
    <row r="29" spans="1:8" ht="12" x14ac:dyDescent="0.2">
      <c r="A29" s="397">
        <f ca="1">TODAY()</f>
        <v>46177</v>
      </c>
      <c r="B29" s="389"/>
      <c r="C29" s="561"/>
      <c r="D29" s="561"/>
      <c r="E29" s="561"/>
      <c r="F29" s="561"/>
      <c r="G29" s="561"/>
      <c r="H29" s="561"/>
    </row>
    <row r="30" spans="1:8" ht="12" x14ac:dyDescent="0.2">
      <c r="A30" s="389"/>
      <c r="B30" s="389"/>
      <c r="C30" s="561"/>
      <c r="D30" s="561"/>
      <c r="E30" s="561"/>
      <c r="F30" s="561"/>
      <c r="G30" s="561"/>
      <c r="H30" s="561"/>
    </row>
    <row r="31" spans="1:8" ht="12" x14ac:dyDescent="0.2">
      <c r="A31" s="59"/>
      <c r="B31" s="59"/>
      <c r="C31" s="59"/>
      <c r="D31" s="59"/>
      <c r="E31" s="59"/>
      <c r="F31" s="59"/>
      <c r="G31" s="59"/>
      <c r="H31" s="59"/>
    </row>
    <row r="32" spans="1:8" ht="12" x14ac:dyDescent="0.2">
      <c r="A32" s="59"/>
      <c r="B32" s="59"/>
      <c r="C32" s="59"/>
      <c r="D32" s="59"/>
      <c r="E32" s="59"/>
      <c r="F32" s="59"/>
      <c r="G32" s="59"/>
      <c r="H32" s="59"/>
    </row>
    <row r="33" spans="1:8" ht="12" x14ac:dyDescent="0.2">
      <c r="A33" s="59"/>
      <c r="B33" s="59"/>
      <c r="C33" s="59"/>
      <c r="D33" s="59"/>
      <c r="E33" s="59"/>
      <c r="F33" s="59"/>
      <c r="G33" s="59"/>
      <c r="H33" s="59"/>
    </row>
    <row r="34" spans="1:8" ht="12" x14ac:dyDescent="0.2">
      <c r="A34" s="59"/>
      <c r="B34" s="59"/>
      <c r="C34" s="59"/>
      <c r="D34" s="59"/>
      <c r="E34" s="59"/>
      <c r="F34" s="59"/>
      <c r="G34" s="59"/>
      <c r="H34" s="59"/>
    </row>
    <row r="35" spans="1:8" ht="12" x14ac:dyDescent="0.2">
      <c r="A35" s="59"/>
      <c r="B35" s="59"/>
      <c r="C35" s="59"/>
      <c r="D35" s="59"/>
      <c r="E35" s="59"/>
      <c r="F35" s="59"/>
      <c r="G35" s="59"/>
      <c r="H35" s="59"/>
    </row>
    <row r="36" spans="1:8" ht="12" x14ac:dyDescent="0.2">
      <c r="A36" s="59"/>
      <c r="B36" s="59"/>
      <c r="C36" s="59"/>
      <c r="D36" s="59"/>
      <c r="E36" s="59"/>
      <c r="F36" s="59"/>
      <c r="G36" s="59"/>
      <c r="H36" s="59"/>
    </row>
    <row r="37" spans="1:8" ht="12" x14ac:dyDescent="0.2">
      <c r="A37" s="59"/>
      <c r="B37" s="59"/>
      <c r="C37" s="59"/>
      <c r="D37" s="59"/>
      <c r="E37" s="59"/>
      <c r="F37" s="59"/>
      <c r="G37" s="59"/>
      <c r="H37" s="59"/>
    </row>
    <row r="38" spans="1:8" ht="12" x14ac:dyDescent="0.2">
      <c r="A38" s="59"/>
      <c r="B38" s="59"/>
      <c r="C38" s="59"/>
      <c r="D38" s="59"/>
      <c r="E38" s="59"/>
      <c r="F38" s="59"/>
      <c r="G38" s="59"/>
      <c r="H38" s="59"/>
    </row>
    <row r="39" spans="1:8" ht="12" x14ac:dyDescent="0.2">
      <c r="A39" s="59"/>
      <c r="B39" s="59"/>
      <c r="C39" s="59"/>
      <c r="D39" s="59"/>
      <c r="E39" s="59"/>
      <c r="F39" s="59"/>
      <c r="G39" s="59"/>
      <c r="H39" s="59"/>
    </row>
  </sheetData>
  <mergeCells count="40">
    <mergeCell ref="G28:H30"/>
    <mergeCell ref="B29:B30"/>
    <mergeCell ref="A29:A30"/>
    <mergeCell ref="C27:H27"/>
    <mergeCell ref="D11:G11"/>
    <mergeCell ref="D12:G12"/>
    <mergeCell ref="D13:G13"/>
    <mergeCell ref="D14:G14"/>
    <mergeCell ref="D15:G15"/>
    <mergeCell ref="D19:G19"/>
    <mergeCell ref="B11:B19"/>
    <mergeCell ref="A11:A21"/>
    <mergeCell ref="A27:B27"/>
    <mergeCell ref="C28:D30"/>
    <mergeCell ref="E28:F30"/>
    <mergeCell ref="A22:B26"/>
    <mergeCell ref="C22:H26"/>
    <mergeCell ref="A8:B8"/>
    <mergeCell ref="A9:B9"/>
    <mergeCell ref="A10:B10"/>
    <mergeCell ref="C5:D5"/>
    <mergeCell ref="F5:H5"/>
    <mergeCell ref="C6:D6"/>
    <mergeCell ref="F6:H6"/>
    <mergeCell ref="C7:H7"/>
    <mergeCell ref="C8:H8"/>
    <mergeCell ref="C9:H9"/>
    <mergeCell ref="C10:H10"/>
    <mergeCell ref="C20:H20"/>
    <mergeCell ref="C21:H21"/>
    <mergeCell ref="D16:G16"/>
    <mergeCell ref="D17:G17"/>
    <mergeCell ref="D18:G18"/>
    <mergeCell ref="A1:C1"/>
    <mergeCell ref="D1:F1"/>
    <mergeCell ref="G1:H1"/>
    <mergeCell ref="C2:H2"/>
    <mergeCell ref="C3:H3"/>
    <mergeCell ref="A2:A7"/>
    <mergeCell ref="C4:H4"/>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2"/>
  <sheetViews>
    <sheetView view="pageBreakPreview" zoomScale="160" zoomScaleNormal="100" zoomScaleSheetLayoutView="160" zoomScalePageLayoutView="175" workbookViewId="0">
      <selection activeCell="B12" sqref="B12:E12"/>
    </sheetView>
  </sheetViews>
  <sheetFormatPr defaultColWidth="9" defaultRowHeight="13" x14ac:dyDescent="0.2"/>
  <cols>
    <col min="1" max="1" width="11.59765625" style="1" customWidth="1"/>
    <col min="2" max="2" width="13.3984375" style="1" customWidth="1"/>
    <col min="3" max="8" width="12" style="1" customWidth="1"/>
    <col min="9" max="12" width="9" style="1"/>
    <col min="13" max="13" width="8.796875" style="1" customWidth="1"/>
    <col min="14" max="16384" width="9" style="1"/>
  </cols>
  <sheetData>
    <row r="1" spans="1:8" ht="27" customHeight="1" thickBot="1" x14ac:dyDescent="0.25">
      <c r="A1" s="566" t="s">
        <v>91</v>
      </c>
      <c r="B1" s="566"/>
      <c r="C1" s="566"/>
      <c r="D1" s="575" t="s">
        <v>90</v>
      </c>
      <c r="E1" s="575"/>
      <c r="F1" s="575"/>
      <c r="G1" s="565" t="s">
        <v>103</v>
      </c>
      <c r="H1" s="565"/>
    </row>
    <row r="2" spans="1:8" ht="36.75" customHeight="1" thickTop="1" thickBot="1" x14ac:dyDescent="0.25">
      <c r="A2" s="50" t="s">
        <v>81</v>
      </c>
      <c r="B2" s="587" t="s">
        <v>33</v>
      </c>
      <c r="C2" s="588"/>
      <c r="D2" s="14" t="s">
        <v>10</v>
      </c>
      <c r="E2" s="15"/>
      <c r="F2" s="16" t="s">
        <v>8</v>
      </c>
      <c r="G2" s="589"/>
      <c r="H2" s="590"/>
    </row>
    <row r="3" spans="1:8" ht="19.5" customHeight="1" thickTop="1" x14ac:dyDescent="0.2">
      <c r="A3" s="576" t="s">
        <v>82</v>
      </c>
      <c r="B3" s="578"/>
      <c r="C3" s="579"/>
      <c r="D3" s="580"/>
      <c r="E3" s="580"/>
      <c r="F3" s="580"/>
      <c r="G3" s="580"/>
      <c r="H3" s="581"/>
    </row>
    <row r="4" spans="1:8" ht="19.5" customHeight="1" x14ac:dyDescent="0.2">
      <c r="A4" s="577"/>
      <c r="B4" s="582"/>
      <c r="C4" s="583"/>
      <c r="D4" s="583"/>
      <c r="E4" s="583"/>
      <c r="F4" s="583"/>
      <c r="G4" s="583"/>
      <c r="H4" s="584"/>
    </row>
    <row r="5" spans="1:8" ht="25.5" customHeight="1" x14ac:dyDescent="0.2">
      <c r="A5" s="585" t="s">
        <v>83</v>
      </c>
      <c r="B5" s="600"/>
      <c r="C5" s="601"/>
      <c r="D5" s="601"/>
      <c r="E5" s="601"/>
      <c r="F5" s="601"/>
      <c r="G5" s="601"/>
      <c r="H5" s="602"/>
    </row>
    <row r="6" spans="1:8" ht="25.5" customHeight="1" x14ac:dyDescent="0.2">
      <c r="A6" s="586"/>
      <c r="B6" s="603"/>
      <c r="C6" s="604"/>
      <c r="D6" s="604"/>
      <c r="E6" s="604"/>
      <c r="F6" s="604"/>
      <c r="G6" s="604"/>
      <c r="H6" s="605"/>
    </row>
    <row r="7" spans="1:8" ht="25.5" customHeight="1" x14ac:dyDescent="0.2">
      <c r="A7" s="586"/>
      <c r="B7" s="603"/>
      <c r="C7" s="604"/>
      <c r="D7" s="604"/>
      <c r="E7" s="604"/>
      <c r="F7" s="604"/>
      <c r="G7" s="604"/>
      <c r="H7" s="605"/>
    </row>
    <row r="8" spans="1:8" ht="25.5" customHeight="1" x14ac:dyDescent="0.2">
      <c r="A8" s="586"/>
      <c r="B8" s="603"/>
      <c r="C8" s="604"/>
      <c r="D8" s="604"/>
      <c r="E8" s="604"/>
      <c r="F8" s="604"/>
      <c r="G8" s="604"/>
      <c r="H8" s="605"/>
    </row>
    <row r="9" spans="1:8" ht="25.5" customHeight="1" x14ac:dyDescent="0.2">
      <c r="A9" s="586"/>
      <c r="B9" s="603"/>
      <c r="C9" s="604"/>
      <c r="D9" s="604"/>
      <c r="E9" s="604"/>
      <c r="F9" s="604"/>
      <c r="G9" s="604"/>
      <c r="H9" s="605"/>
    </row>
    <row r="10" spans="1:8" ht="25.5" customHeight="1" x14ac:dyDescent="0.2">
      <c r="A10" s="586"/>
      <c r="B10" s="606"/>
      <c r="C10" s="607"/>
      <c r="D10" s="607"/>
      <c r="E10" s="607"/>
      <c r="F10" s="607"/>
      <c r="G10" s="607"/>
      <c r="H10" s="608"/>
    </row>
    <row r="11" spans="1:8" ht="29.5" customHeight="1" x14ac:dyDescent="0.2">
      <c r="A11" s="41" t="s">
        <v>110</v>
      </c>
      <c r="B11" s="571"/>
      <c r="C11" s="572"/>
      <c r="D11" s="572"/>
      <c r="E11" s="572"/>
      <c r="F11" s="573" t="s">
        <v>106</v>
      </c>
      <c r="G11" s="56" t="s">
        <v>97</v>
      </c>
      <c r="H11" s="57" t="s">
        <v>98</v>
      </c>
    </row>
    <row r="12" spans="1:8" ht="25.5" customHeight="1" x14ac:dyDescent="0.2">
      <c r="A12" s="42" t="s">
        <v>49</v>
      </c>
      <c r="B12" s="571"/>
      <c r="C12" s="572"/>
      <c r="D12" s="572"/>
      <c r="E12" s="572"/>
      <c r="F12" s="574"/>
      <c r="G12" s="56" t="s">
        <v>99</v>
      </c>
      <c r="H12" s="58" t="s">
        <v>101</v>
      </c>
    </row>
    <row r="13" spans="1:8" ht="27.5" customHeight="1" x14ac:dyDescent="0.2">
      <c r="A13" s="585" t="s">
        <v>100</v>
      </c>
      <c r="B13" s="43" t="s">
        <v>54</v>
      </c>
      <c r="C13" s="324" t="s">
        <v>89</v>
      </c>
      <c r="D13" s="325"/>
      <c r="E13" s="325"/>
      <c r="F13" s="325"/>
      <c r="G13" s="325"/>
      <c r="H13" s="595"/>
    </row>
    <row r="14" spans="1:8" ht="27.5" customHeight="1" x14ac:dyDescent="0.2">
      <c r="A14" s="593"/>
      <c r="B14" s="44" t="s">
        <v>54</v>
      </c>
      <c r="C14" s="310" t="s">
        <v>87</v>
      </c>
      <c r="D14" s="311"/>
      <c r="E14" s="311"/>
      <c r="F14" s="311"/>
      <c r="G14" s="311"/>
      <c r="H14" s="596"/>
    </row>
    <row r="15" spans="1:8" ht="27.5" customHeight="1" x14ac:dyDescent="0.2">
      <c r="A15" s="594"/>
      <c r="B15" s="45" t="s">
        <v>54</v>
      </c>
      <c r="C15" s="313" t="s">
        <v>88</v>
      </c>
      <c r="D15" s="314"/>
      <c r="E15" s="314"/>
      <c r="F15" s="314"/>
      <c r="G15" s="314"/>
      <c r="H15" s="597"/>
    </row>
    <row r="16" spans="1:8" ht="25.5" customHeight="1" x14ac:dyDescent="0.2">
      <c r="A16" s="609" t="s">
        <v>102</v>
      </c>
      <c r="B16" s="46" t="s">
        <v>75</v>
      </c>
      <c r="C16" s="591"/>
      <c r="D16" s="591"/>
      <c r="E16" s="591"/>
      <c r="F16" s="591"/>
      <c r="G16" s="591"/>
      <c r="H16" s="592"/>
    </row>
    <row r="17" spans="1:8" ht="25.5" customHeight="1" x14ac:dyDescent="0.2">
      <c r="A17" s="610"/>
      <c r="B17" s="47" t="s">
        <v>80</v>
      </c>
      <c r="C17" s="598" t="s">
        <v>14</v>
      </c>
      <c r="D17" s="598"/>
      <c r="E17" s="598"/>
      <c r="F17" s="598"/>
      <c r="G17" s="598"/>
      <c r="H17" s="599"/>
    </row>
    <row r="18" spans="1:8" ht="25.5" customHeight="1" x14ac:dyDescent="0.2">
      <c r="A18" s="610"/>
      <c r="B18" s="48"/>
      <c r="C18" s="612"/>
      <c r="D18" s="612"/>
      <c r="E18" s="612"/>
      <c r="F18" s="612"/>
      <c r="G18" s="612"/>
      <c r="H18" s="613"/>
    </row>
    <row r="19" spans="1:8" ht="25.5" customHeight="1" x14ac:dyDescent="0.2">
      <c r="A19" s="610"/>
      <c r="B19" s="46" t="s">
        <v>76</v>
      </c>
      <c r="C19" s="569"/>
      <c r="D19" s="569"/>
      <c r="E19" s="46" t="s">
        <v>77</v>
      </c>
      <c r="F19" s="569"/>
      <c r="G19" s="569"/>
      <c r="H19" s="570"/>
    </row>
    <row r="20" spans="1:8" ht="25.5" customHeight="1" x14ac:dyDescent="0.2">
      <c r="A20" s="610"/>
      <c r="B20" s="46" t="s">
        <v>78</v>
      </c>
      <c r="C20" s="567"/>
      <c r="D20" s="568"/>
      <c r="E20" s="46" t="s">
        <v>79</v>
      </c>
      <c r="F20" s="567"/>
      <c r="G20" s="569"/>
      <c r="H20" s="570"/>
    </row>
    <row r="21" spans="1:8" ht="25.5" customHeight="1" thickBot="1" x14ac:dyDescent="0.25">
      <c r="A21" s="611"/>
      <c r="B21" s="49" t="s">
        <v>92</v>
      </c>
      <c r="C21" s="619"/>
      <c r="D21" s="619"/>
      <c r="E21" s="619"/>
      <c r="F21" s="619"/>
      <c r="G21" s="619"/>
      <c r="H21" s="620"/>
    </row>
    <row r="22" spans="1:8" ht="13.5" thickTop="1" x14ac:dyDescent="0.2">
      <c r="A22" s="628" t="s">
        <v>26</v>
      </c>
      <c r="B22" s="629"/>
      <c r="C22" s="629"/>
      <c r="D22" s="629"/>
      <c r="E22" s="629"/>
      <c r="F22" s="629"/>
      <c r="G22" s="629"/>
      <c r="H22" s="630"/>
    </row>
    <row r="23" spans="1:8" ht="15.75" customHeight="1" x14ac:dyDescent="0.2">
      <c r="A23" s="614" t="s">
        <v>41</v>
      </c>
      <c r="B23" s="11" t="s">
        <v>68</v>
      </c>
      <c r="C23" s="11" t="s">
        <v>74</v>
      </c>
      <c r="D23" s="11" t="s">
        <v>69</v>
      </c>
      <c r="E23" s="11" t="s">
        <v>70</v>
      </c>
      <c r="F23" s="11" t="s">
        <v>71</v>
      </c>
      <c r="G23" s="11" t="s">
        <v>72</v>
      </c>
      <c r="H23" s="11" t="s">
        <v>73</v>
      </c>
    </row>
    <row r="24" spans="1:8" ht="21" customHeight="1" x14ac:dyDescent="0.2">
      <c r="A24" s="615"/>
      <c r="B24" s="9" t="s">
        <v>19</v>
      </c>
      <c r="C24" s="9" t="s">
        <v>20</v>
      </c>
      <c r="D24" s="9" t="s">
        <v>25</v>
      </c>
      <c r="E24" s="9" t="s">
        <v>21</v>
      </c>
      <c r="F24" s="9" t="s">
        <v>22</v>
      </c>
      <c r="G24" s="9" t="s">
        <v>40</v>
      </c>
      <c r="H24" s="9" t="s">
        <v>55</v>
      </c>
    </row>
    <row r="25" spans="1:8" ht="43.5" customHeight="1" x14ac:dyDescent="0.2">
      <c r="A25" s="10" t="s">
        <v>12</v>
      </c>
      <c r="B25" s="621"/>
      <c r="C25" s="622"/>
      <c r="D25" s="622"/>
      <c r="E25" s="622"/>
      <c r="F25" s="623"/>
      <c r="G25" s="624" t="s">
        <v>105</v>
      </c>
      <c r="H25" s="625"/>
    </row>
    <row r="26" spans="1:8" ht="30" customHeight="1" x14ac:dyDescent="0.2">
      <c r="A26" s="12" t="s">
        <v>27</v>
      </c>
      <c r="B26" s="621"/>
      <c r="C26" s="622"/>
      <c r="D26" s="622"/>
      <c r="E26" s="622"/>
      <c r="F26" s="623"/>
      <c r="G26" s="626"/>
      <c r="H26" s="627"/>
    </row>
    <row r="27" spans="1:8" ht="15" customHeight="1" x14ac:dyDescent="0.2">
      <c r="A27" s="9" t="s">
        <v>11</v>
      </c>
      <c r="B27" s="307" t="s">
        <v>7</v>
      </c>
      <c r="C27" s="308"/>
      <c r="D27" s="40" t="s">
        <v>85</v>
      </c>
      <c r="E27" s="616" t="s">
        <v>28</v>
      </c>
      <c r="F27" s="617"/>
      <c r="G27" s="617"/>
      <c r="H27" s="617"/>
    </row>
    <row r="28" spans="1:8" ht="36" customHeight="1" x14ac:dyDescent="0.2">
      <c r="A28" s="6"/>
      <c r="B28" s="307"/>
      <c r="C28" s="308"/>
      <c r="D28" s="51"/>
      <c r="E28" s="618"/>
      <c r="F28" s="618"/>
      <c r="G28" s="618"/>
      <c r="H28" s="618"/>
    </row>
    <row r="29" spans="1:8" ht="15" customHeight="1" x14ac:dyDescent="0.2">
      <c r="A29" s="9" t="s">
        <v>23</v>
      </c>
      <c r="B29" s="309" t="s">
        <v>24</v>
      </c>
      <c r="C29" s="309"/>
      <c r="D29" s="52" t="s">
        <v>86</v>
      </c>
      <c r="E29" s="618"/>
      <c r="F29" s="618"/>
      <c r="G29" s="618"/>
      <c r="H29" s="618"/>
    </row>
    <row r="30" spans="1:8" ht="34.5" customHeight="1" x14ac:dyDescent="0.2">
      <c r="A30" s="6"/>
      <c r="B30" s="307"/>
      <c r="C30" s="308"/>
      <c r="D30" s="53"/>
      <c r="E30" s="618"/>
      <c r="F30" s="618"/>
      <c r="G30" s="618"/>
      <c r="H30" s="618"/>
    </row>
    <row r="31" spans="1:8" ht="25" customHeight="1" x14ac:dyDescent="0.2">
      <c r="A31" s="54" t="s">
        <v>96</v>
      </c>
      <c r="B31" s="55" t="s">
        <v>93</v>
      </c>
      <c r="C31" s="55" t="s">
        <v>86</v>
      </c>
      <c r="D31" s="54" t="s">
        <v>104</v>
      </c>
      <c r="E31" s="55" t="s">
        <v>95</v>
      </c>
      <c r="F31" s="55" t="s">
        <v>93</v>
      </c>
      <c r="G31" s="55" t="s">
        <v>86</v>
      </c>
      <c r="H31" s="55" t="s">
        <v>94</v>
      </c>
    </row>
    <row r="32" spans="1:8" ht="21" customHeight="1" x14ac:dyDescent="0.2">
      <c r="A32" s="37"/>
      <c r="B32" s="38"/>
      <c r="C32" s="38" t="s">
        <v>18</v>
      </c>
      <c r="D32" s="38"/>
      <c r="E32" s="38"/>
      <c r="F32" s="38"/>
      <c r="G32" s="38"/>
      <c r="H32" s="39" t="s">
        <v>84</v>
      </c>
    </row>
  </sheetData>
  <mergeCells count="35">
    <mergeCell ref="A23:A24"/>
    <mergeCell ref="E27:H30"/>
    <mergeCell ref="C19:D19"/>
    <mergeCell ref="F19:H19"/>
    <mergeCell ref="B27:C27"/>
    <mergeCell ref="B28:C28"/>
    <mergeCell ref="C21:H21"/>
    <mergeCell ref="B25:F25"/>
    <mergeCell ref="B26:F26"/>
    <mergeCell ref="G25:H26"/>
    <mergeCell ref="B29:C29"/>
    <mergeCell ref="B30:C30"/>
    <mergeCell ref="A22:H22"/>
    <mergeCell ref="C14:H14"/>
    <mergeCell ref="C15:H15"/>
    <mergeCell ref="C17:H17"/>
    <mergeCell ref="B5:H10"/>
    <mergeCell ref="A16:A21"/>
    <mergeCell ref="C18:H18"/>
    <mergeCell ref="G1:H1"/>
    <mergeCell ref="A1:C1"/>
    <mergeCell ref="C20:D20"/>
    <mergeCell ref="F20:H20"/>
    <mergeCell ref="B12:E12"/>
    <mergeCell ref="B11:E11"/>
    <mergeCell ref="F11:F12"/>
    <mergeCell ref="D1:F1"/>
    <mergeCell ref="A3:A4"/>
    <mergeCell ref="B3:H4"/>
    <mergeCell ref="A5:A10"/>
    <mergeCell ref="B2:C2"/>
    <mergeCell ref="G2:H2"/>
    <mergeCell ref="C16:H16"/>
    <mergeCell ref="A13:A15"/>
    <mergeCell ref="C13:H13"/>
  </mergeCells>
  <phoneticPr fontId="2"/>
  <pageMargins left="0.98425196850393704" right="0.39370078740157483" top="0.39370078740157483" bottom="0.39370078740157483" header="0" footer="0"/>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zoomScale="130" zoomScaleNormal="100" zoomScaleSheetLayoutView="130" zoomScalePageLayoutView="175" workbookViewId="0">
      <selection activeCell="K27" sqref="K27"/>
    </sheetView>
  </sheetViews>
  <sheetFormatPr defaultColWidth="9" defaultRowHeight="13" x14ac:dyDescent="0.2"/>
  <cols>
    <col min="1" max="1" width="11.59765625" style="1" customWidth="1"/>
    <col min="2" max="2" width="13.3984375" style="1" customWidth="1"/>
    <col min="3" max="8" width="12" style="1" customWidth="1"/>
    <col min="9" max="12" width="9" style="1"/>
    <col min="13" max="13" width="8.796875" style="1" customWidth="1"/>
    <col min="14" max="16384" width="9" style="1"/>
  </cols>
  <sheetData>
    <row r="1" spans="1:8" ht="27" customHeight="1" thickBot="1" x14ac:dyDescent="0.25">
      <c r="A1" s="631" t="s">
        <v>29</v>
      </c>
      <c r="B1" s="632"/>
      <c r="C1" s="632"/>
      <c r="D1" s="632"/>
      <c r="E1" s="632"/>
      <c r="F1" s="632"/>
      <c r="G1" s="632"/>
      <c r="H1" s="632"/>
    </row>
    <row r="2" spans="1:8" ht="36.75" customHeight="1" thickTop="1" thickBot="1" x14ac:dyDescent="0.25">
      <c r="A2" s="13" t="s">
        <v>4</v>
      </c>
      <c r="B2" s="633" t="s">
        <v>56</v>
      </c>
      <c r="C2" s="634"/>
      <c r="D2" s="14" t="s">
        <v>10</v>
      </c>
      <c r="E2" s="15"/>
      <c r="F2" s="16" t="s">
        <v>8</v>
      </c>
      <c r="G2" s="589"/>
      <c r="H2" s="590"/>
    </row>
    <row r="3" spans="1:8" ht="19.5" customHeight="1" thickTop="1" x14ac:dyDescent="0.2">
      <c r="A3" s="635" t="s">
        <v>31</v>
      </c>
      <c r="B3" s="637" t="s">
        <v>32</v>
      </c>
      <c r="C3" s="638"/>
      <c r="D3" s="639"/>
      <c r="E3" s="639"/>
      <c r="F3" s="639"/>
      <c r="G3" s="639"/>
      <c r="H3" s="640"/>
    </row>
    <row r="4" spans="1:8" ht="19.5" customHeight="1" x14ac:dyDescent="0.2">
      <c r="A4" s="636"/>
      <c r="B4" s="641"/>
      <c r="C4" s="642"/>
      <c r="D4" s="642"/>
      <c r="E4" s="642"/>
      <c r="F4" s="642"/>
      <c r="G4" s="642"/>
      <c r="H4" s="643"/>
    </row>
    <row r="5" spans="1:8" ht="25.5" customHeight="1" x14ac:dyDescent="0.2">
      <c r="A5" s="635" t="s">
        <v>13</v>
      </c>
      <c r="B5" s="661" t="s">
        <v>38</v>
      </c>
      <c r="C5" s="662"/>
      <c r="D5" s="662"/>
      <c r="E5" s="662"/>
      <c r="F5" s="662"/>
      <c r="G5" s="662"/>
      <c r="H5" s="663"/>
    </row>
    <row r="6" spans="1:8" ht="25.5" customHeight="1" x14ac:dyDescent="0.2">
      <c r="A6" s="660"/>
      <c r="B6" s="650" t="s">
        <v>37</v>
      </c>
      <c r="C6" s="664"/>
      <c r="D6" s="664"/>
      <c r="E6" s="664"/>
      <c r="F6" s="664"/>
      <c r="G6" s="664"/>
      <c r="H6" s="665"/>
    </row>
    <row r="7" spans="1:8" ht="25.5" customHeight="1" x14ac:dyDescent="0.2">
      <c r="A7" s="660"/>
      <c r="B7" s="650" t="s">
        <v>36</v>
      </c>
      <c r="C7" s="664"/>
      <c r="D7" s="664"/>
      <c r="E7" s="664"/>
      <c r="F7" s="664"/>
      <c r="G7" s="664"/>
      <c r="H7" s="665"/>
    </row>
    <row r="8" spans="1:8" ht="25.5" customHeight="1" x14ac:dyDescent="0.2">
      <c r="A8" s="660"/>
      <c r="B8" s="644"/>
      <c r="C8" s="666"/>
      <c r="D8" s="666"/>
      <c r="E8" s="666"/>
      <c r="F8" s="666"/>
      <c r="G8" s="666"/>
      <c r="H8" s="667"/>
    </row>
    <row r="9" spans="1:8" ht="25.5" customHeight="1" x14ac:dyDescent="0.2">
      <c r="A9" s="660"/>
      <c r="B9" s="644" t="s">
        <v>30</v>
      </c>
      <c r="C9" s="645"/>
      <c r="D9" s="645"/>
      <c r="E9" s="645"/>
      <c r="F9" s="645"/>
      <c r="G9" s="645"/>
      <c r="H9" s="646"/>
    </row>
    <row r="10" spans="1:8" ht="25.5" customHeight="1" x14ac:dyDescent="0.2">
      <c r="A10" s="660"/>
      <c r="B10" s="647" t="s">
        <v>39</v>
      </c>
      <c r="C10" s="648"/>
      <c r="D10" s="648"/>
      <c r="E10" s="648"/>
      <c r="F10" s="648"/>
      <c r="G10" s="648"/>
      <c r="H10" s="649"/>
    </row>
    <row r="11" spans="1:8" ht="25.5" customHeight="1" x14ac:dyDescent="0.2">
      <c r="A11" s="19" t="s">
        <v>50</v>
      </c>
      <c r="B11" s="650" t="s">
        <v>35</v>
      </c>
      <c r="C11" s="651"/>
      <c r="D11" s="651"/>
      <c r="E11" s="651"/>
      <c r="F11" s="651"/>
      <c r="G11" s="651"/>
      <c r="H11" s="652"/>
    </row>
    <row r="12" spans="1:8" ht="25.5" customHeight="1" x14ac:dyDescent="0.2">
      <c r="A12" s="18" t="s">
        <v>49</v>
      </c>
      <c r="B12" s="653" t="s">
        <v>34</v>
      </c>
      <c r="C12" s="654"/>
      <c r="D12" s="654"/>
      <c r="E12" s="654"/>
      <c r="F12" s="654"/>
      <c r="G12" s="654"/>
      <c r="H12" s="655"/>
    </row>
    <row r="13" spans="1:8" ht="27.5" customHeight="1" x14ac:dyDescent="0.2">
      <c r="A13" s="635" t="s">
        <v>9</v>
      </c>
      <c r="B13" s="22" t="s">
        <v>57</v>
      </c>
      <c r="C13" s="658" t="s">
        <v>51</v>
      </c>
      <c r="D13" s="658"/>
      <c r="E13" s="658"/>
      <c r="F13" s="658"/>
      <c r="G13" s="658"/>
      <c r="H13" s="659"/>
    </row>
    <row r="14" spans="1:8" ht="27.5" customHeight="1" x14ac:dyDescent="0.2">
      <c r="A14" s="656"/>
      <c r="B14" s="20" t="s">
        <v>54</v>
      </c>
      <c r="C14" s="311" t="s">
        <v>52</v>
      </c>
      <c r="D14" s="311"/>
      <c r="E14" s="311"/>
      <c r="F14" s="311"/>
      <c r="G14" s="311"/>
      <c r="H14" s="596"/>
    </row>
    <row r="15" spans="1:8" ht="27.5" customHeight="1" x14ac:dyDescent="0.2">
      <c r="A15" s="657"/>
      <c r="B15" s="21" t="s">
        <v>54</v>
      </c>
      <c r="C15" s="314" t="s">
        <v>53</v>
      </c>
      <c r="D15" s="314"/>
      <c r="E15" s="314"/>
      <c r="F15" s="314"/>
      <c r="G15" s="314"/>
      <c r="H15" s="597"/>
    </row>
    <row r="16" spans="1:8" ht="25.5" customHeight="1" x14ac:dyDescent="0.2">
      <c r="A16" s="668" t="s">
        <v>3</v>
      </c>
      <c r="B16" s="2" t="s">
        <v>1</v>
      </c>
      <c r="C16" s="671" t="s">
        <v>58</v>
      </c>
      <c r="D16" s="672"/>
      <c r="E16" s="672"/>
      <c r="F16" s="672"/>
      <c r="G16" s="672"/>
      <c r="H16" s="673"/>
    </row>
    <row r="17" spans="1:8" ht="25.5" customHeight="1" x14ac:dyDescent="0.2">
      <c r="A17" s="669"/>
      <c r="B17" s="3" t="s">
        <v>0</v>
      </c>
      <c r="C17" s="674" t="s">
        <v>59</v>
      </c>
      <c r="D17" s="675"/>
      <c r="E17" s="675"/>
      <c r="F17" s="675"/>
      <c r="G17" s="675"/>
      <c r="H17" s="676"/>
    </row>
    <row r="18" spans="1:8" ht="25.5" customHeight="1" x14ac:dyDescent="0.2">
      <c r="A18" s="669"/>
      <c r="B18" s="3"/>
      <c r="C18" s="674" t="s">
        <v>60</v>
      </c>
      <c r="D18" s="675"/>
      <c r="E18" s="675"/>
      <c r="F18" s="675"/>
      <c r="G18" s="675"/>
      <c r="H18" s="676"/>
    </row>
    <row r="19" spans="1:8" ht="25.5" customHeight="1" x14ac:dyDescent="0.2">
      <c r="A19" s="669"/>
      <c r="B19" s="4" t="s">
        <v>2</v>
      </c>
      <c r="C19" s="677" t="s">
        <v>61</v>
      </c>
      <c r="D19" s="678"/>
      <c r="E19" s="9" t="s">
        <v>15</v>
      </c>
      <c r="F19" s="679" t="s">
        <v>62</v>
      </c>
      <c r="G19" s="680"/>
      <c r="H19" s="681"/>
    </row>
    <row r="20" spans="1:8" ht="25.5" customHeight="1" x14ac:dyDescent="0.2">
      <c r="A20" s="669"/>
      <c r="B20" s="4" t="s">
        <v>6</v>
      </c>
      <c r="C20" s="674" t="s">
        <v>65</v>
      </c>
      <c r="D20" s="675"/>
      <c r="E20" s="675"/>
      <c r="F20" s="675"/>
      <c r="G20" s="675"/>
      <c r="H20" s="676"/>
    </row>
    <row r="21" spans="1:8" ht="25.5" customHeight="1" x14ac:dyDescent="0.2">
      <c r="A21" s="669"/>
      <c r="B21" s="5" t="s">
        <v>5</v>
      </c>
      <c r="C21" s="682" t="s">
        <v>63</v>
      </c>
      <c r="D21" s="683"/>
      <c r="E21" s="683"/>
      <c r="F21" s="683"/>
      <c r="G21" s="683"/>
      <c r="H21" s="684"/>
    </row>
    <row r="22" spans="1:8" ht="25.5" customHeight="1" thickBot="1" x14ac:dyDescent="0.25">
      <c r="A22" s="670"/>
      <c r="B22" s="17" t="s">
        <v>16</v>
      </c>
      <c r="C22" s="685" t="s">
        <v>64</v>
      </c>
      <c r="D22" s="686"/>
      <c r="E22" s="686"/>
      <c r="F22" s="686"/>
      <c r="G22" s="686"/>
      <c r="H22" s="687"/>
    </row>
    <row r="23" spans="1:8" ht="13.5" thickTop="1" x14ac:dyDescent="0.2">
      <c r="A23" s="628" t="s">
        <v>26</v>
      </c>
      <c r="B23" s="629"/>
      <c r="C23" s="629"/>
      <c r="D23" s="629"/>
      <c r="E23" s="629"/>
      <c r="F23" s="629"/>
      <c r="G23" s="629"/>
      <c r="H23" s="630"/>
    </row>
    <row r="24" spans="1:8" ht="15.75" customHeight="1" x14ac:dyDescent="0.2">
      <c r="A24" s="614" t="s">
        <v>41</v>
      </c>
      <c r="B24" s="11" t="s">
        <v>42</v>
      </c>
      <c r="C24" s="11" t="s">
        <v>43</v>
      </c>
      <c r="D24" s="11" t="s">
        <v>44</v>
      </c>
      <c r="E24" s="11" t="s">
        <v>45</v>
      </c>
      <c r="F24" s="11" t="s">
        <v>46</v>
      </c>
      <c r="G24" s="11" t="s">
        <v>47</v>
      </c>
      <c r="H24" s="11" t="s">
        <v>48</v>
      </c>
    </row>
    <row r="25" spans="1:8" ht="21" customHeight="1" x14ac:dyDescent="0.2">
      <c r="A25" s="615"/>
      <c r="B25" s="9" t="s">
        <v>19</v>
      </c>
      <c r="C25" s="9" t="s">
        <v>20</v>
      </c>
      <c r="D25" s="9" t="s">
        <v>25</v>
      </c>
      <c r="E25" s="9" t="s">
        <v>21</v>
      </c>
      <c r="F25" s="9" t="s">
        <v>22</v>
      </c>
      <c r="G25" s="9" t="s">
        <v>40</v>
      </c>
      <c r="H25" s="9" t="s">
        <v>55</v>
      </c>
    </row>
    <row r="26" spans="1:8" ht="57.75" customHeight="1" x14ac:dyDescent="0.2">
      <c r="A26" s="10" t="s">
        <v>12</v>
      </c>
      <c r="B26" s="690"/>
      <c r="C26" s="690"/>
      <c r="D26" s="690"/>
      <c r="E26" s="690"/>
      <c r="F26" s="690"/>
      <c r="G26" s="690"/>
      <c r="H26" s="690"/>
    </row>
    <row r="27" spans="1:8" ht="30" customHeight="1" x14ac:dyDescent="0.2">
      <c r="A27" s="12" t="s">
        <v>27</v>
      </c>
      <c r="B27" s="621"/>
      <c r="C27" s="622"/>
      <c r="D27" s="622"/>
      <c r="E27" s="622"/>
      <c r="F27" s="622"/>
      <c r="G27" s="622"/>
      <c r="H27" s="623"/>
    </row>
    <row r="28" spans="1:8" ht="15" customHeight="1" x14ac:dyDescent="0.2">
      <c r="A28" s="9" t="s">
        <v>11</v>
      </c>
      <c r="B28" s="307" t="s">
        <v>7</v>
      </c>
      <c r="C28" s="308"/>
      <c r="D28" s="8" t="s">
        <v>17</v>
      </c>
      <c r="E28" s="691" t="s">
        <v>28</v>
      </c>
      <c r="F28" s="692"/>
      <c r="G28" s="692"/>
      <c r="H28" s="692"/>
    </row>
    <row r="29" spans="1:8" ht="36" customHeight="1" x14ac:dyDescent="0.2">
      <c r="A29" s="6"/>
      <c r="B29" s="307"/>
      <c r="C29" s="308"/>
      <c r="D29" s="7"/>
      <c r="E29" s="693"/>
      <c r="F29" s="693"/>
      <c r="G29" s="693"/>
      <c r="H29" s="693"/>
    </row>
    <row r="30" spans="1:8" ht="15" customHeight="1" x14ac:dyDescent="0.2">
      <c r="A30" s="9" t="s">
        <v>23</v>
      </c>
      <c r="B30" s="307" t="s">
        <v>24</v>
      </c>
      <c r="C30" s="694"/>
      <c r="D30" s="308"/>
      <c r="E30" s="693"/>
      <c r="F30" s="693"/>
      <c r="G30" s="693"/>
      <c r="H30" s="693"/>
    </row>
    <row r="31" spans="1:8" ht="34.5" customHeight="1" x14ac:dyDescent="0.2">
      <c r="A31" s="6"/>
      <c r="B31" s="307"/>
      <c r="C31" s="694"/>
      <c r="D31" s="308"/>
      <c r="E31" s="693"/>
      <c r="F31" s="693"/>
      <c r="G31" s="693"/>
      <c r="H31" s="693"/>
    </row>
    <row r="32" spans="1:8" ht="21" customHeight="1" x14ac:dyDescent="0.2">
      <c r="A32" s="688" t="s">
        <v>18</v>
      </c>
      <c r="B32" s="689"/>
      <c r="C32" s="689"/>
      <c r="D32" s="689"/>
      <c r="E32" s="689"/>
      <c r="F32" s="689"/>
      <c r="G32" s="689"/>
      <c r="H32" s="689"/>
    </row>
  </sheetData>
  <sheetProtection sheet="1"/>
  <mergeCells count="37">
    <mergeCell ref="A32:H32"/>
    <mergeCell ref="A23:H23"/>
    <mergeCell ref="A24:A25"/>
    <mergeCell ref="B26:H26"/>
    <mergeCell ref="B27:H27"/>
    <mergeCell ref="B28:C28"/>
    <mergeCell ref="E28:H31"/>
    <mergeCell ref="B29:C29"/>
    <mergeCell ref="B30:D30"/>
    <mergeCell ref="B31:D31"/>
    <mergeCell ref="A16:A22"/>
    <mergeCell ref="C16:H16"/>
    <mergeCell ref="C17:H17"/>
    <mergeCell ref="C18:H18"/>
    <mergeCell ref="C19:D19"/>
    <mergeCell ref="F19:H19"/>
    <mergeCell ref="C20:H20"/>
    <mergeCell ref="C21:H21"/>
    <mergeCell ref="C22:H22"/>
    <mergeCell ref="B9:H9"/>
    <mergeCell ref="B10:H10"/>
    <mergeCell ref="B11:H11"/>
    <mergeCell ref="B12:H12"/>
    <mergeCell ref="A13:A15"/>
    <mergeCell ref="C13:H13"/>
    <mergeCell ref="C14:H14"/>
    <mergeCell ref="C15:H15"/>
    <mergeCell ref="A5:A10"/>
    <mergeCell ref="B5:H5"/>
    <mergeCell ref="B6:H6"/>
    <mergeCell ref="B7:H7"/>
    <mergeCell ref="B8:H8"/>
    <mergeCell ref="A1:H1"/>
    <mergeCell ref="B2:C2"/>
    <mergeCell ref="G2:H2"/>
    <mergeCell ref="A3:A4"/>
    <mergeCell ref="B3:H4"/>
  </mergeCells>
  <phoneticPr fontId="2"/>
  <hyperlinks>
    <hyperlink ref="C22" r:id="rId1" xr:uid="{00000000-0004-0000-0100-000000000000}"/>
  </hyperlinks>
  <pageMargins left="0.98425196850393704" right="0.39370078740157483" top="0.39370078740157483" bottom="0.39370078740157483" header="0" footer="0"/>
  <pageSetup paperSize="9" scale="99"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7"/>
  <sheetViews>
    <sheetView workbookViewId="0">
      <selection activeCell="E19" sqref="E19"/>
    </sheetView>
  </sheetViews>
  <sheetFormatPr defaultColWidth="9" defaultRowHeight="12" x14ac:dyDescent="0.2"/>
  <cols>
    <col min="1" max="1" width="6.796875" customWidth="1"/>
    <col min="2" max="2" width="55" customWidth="1"/>
  </cols>
  <sheetData>
    <row r="1" spans="1:2" ht="24" customHeight="1" x14ac:dyDescent="0.25">
      <c r="B1" s="23"/>
    </row>
    <row r="2" spans="1:2" ht="3" customHeight="1" x14ac:dyDescent="0.25">
      <c r="B2" s="24"/>
    </row>
    <row r="4" spans="1:2" ht="6.75" customHeight="1" x14ac:dyDescent="0.2"/>
    <row r="5" spans="1:2" ht="6.75" customHeight="1" x14ac:dyDescent="0.2"/>
    <row r="6" spans="1:2" ht="18" customHeight="1" x14ac:dyDescent="0.2">
      <c r="A6" s="702"/>
      <c r="B6" s="704"/>
    </row>
    <row r="7" spans="1:2" ht="18" customHeight="1" x14ac:dyDescent="0.2">
      <c r="A7" s="703"/>
      <c r="B7" s="705"/>
    </row>
    <row r="8" spans="1:2" ht="18" customHeight="1" x14ac:dyDescent="0.2">
      <c r="A8" s="698" t="s">
        <v>66</v>
      </c>
      <c r="B8" s="700">
        <f>'試験依頼書（イレギュラー対応）'!C16</f>
        <v>0</v>
      </c>
    </row>
    <row r="9" spans="1:2" ht="18" customHeight="1" x14ac:dyDescent="0.2">
      <c r="A9" s="309"/>
      <c r="B9" s="706"/>
    </row>
    <row r="10" spans="1:2" ht="18" customHeight="1" x14ac:dyDescent="0.2">
      <c r="A10" s="698" t="s">
        <v>67</v>
      </c>
      <c r="B10" s="700">
        <f>'試験依頼書（イレギュラー対応）'!B3</f>
        <v>0</v>
      </c>
    </row>
    <row r="11" spans="1:2" ht="18" customHeight="1" x14ac:dyDescent="0.2">
      <c r="A11" s="699"/>
      <c r="B11" s="701"/>
    </row>
    <row r="12" spans="1:2" s="25" customFormat="1" ht="5.25" customHeight="1" x14ac:dyDescent="0.2">
      <c r="A12" s="707"/>
      <c r="B12" s="708"/>
    </row>
    <row r="13" spans="1:2" ht="20.25" customHeight="1" x14ac:dyDescent="0.2">
      <c r="A13" s="26"/>
      <c r="B13" s="26"/>
    </row>
    <row r="14" spans="1:2" ht="20.25" customHeight="1" x14ac:dyDescent="0.2">
      <c r="A14" s="27"/>
      <c r="B14" s="28"/>
    </row>
    <row r="15" spans="1:2" ht="20.25" customHeight="1" x14ac:dyDescent="0.2">
      <c r="A15" s="27"/>
      <c r="B15" s="28"/>
    </row>
    <row r="16" spans="1:2" ht="20.25" customHeight="1" x14ac:dyDescent="0.2">
      <c r="A16" s="27"/>
      <c r="B16" s="28"/>
    </row>
    <row r="17" spans="1:2" ht="20.25" customHeight="1" x14ac:dyDescent="0.2">
      <c r="A17" s="27"/>
      <c r="B17" s="28"/>
    </row>
    <row r="18" spans="1:2" ht="20.25" customHeight="1" x14ac:dyDescent="0.2">
      <c r="A18" s="27"/>
      <c r="B18" s="28"/>
    </row>
    <row r="19" spans="1:2" ht="20.25" customHeight="1" x14ac:dyDescent="0.2">
      <c r="A19" s="27"/>
      <c r="B19" s="28"/>
    </row>
    <row r="20" spans="1:2" ht="20.25" customHeight="1" x14ac:dyDescent="0.2">
      <c r="A20" s="27"/>
      <c r="B20" s="28"/>
    </row>
    <row r="21" spans="1:2" ht="20.25" customHeight="1" x14ac:dyDescent="0.2">
      <c r="A21" s="27"/>
      <c r="B21" s="28"/>
    </row>
    <row r="22" spans="1:2" ht="20.25" customHeight="1" x14ac:dyDescent="0.2">
      <c r="A22" s="27"/>
      <c r="B22" s="28"/>
    </row>
    <row r="23" spans="1:2" ht="20.25" customHeight="1" x14ac:dyDescent="0.2">
      <c r="A23" s="27"/>
      <c r="B23" s="28"/>
    </row>
    <row r="24" spans="1:2" ht="20.25" customHeight="1" x14ac:dyDescent="0.2">
      <c r="A24" s="27"/>
      <c r="B24" s="28"/>
    </row>
    <row r="25" spans="1:2" ht="20.25" customHeight="1" x14ac:dyDescent="0.2">
      <c r="A25" s="27"/>
      <c r="B25" s="28"/>
    </row>
    <row r="26" spans="1:2" ht="20.25" customHeight="1" x14ac:dyDescent="0.2">
      <c r="A26" s="27"/>
      <c r="B26" s="28"/>
    </row>
    <row r="27" spans="1:2" ht="20.25" customHeight="1" x14ac:dyDescent="0.2">
      <c r="A27" s="27"/>
      <c r="B27" s="28"/>
    </row>
    <row r="28" spans="1:2" ht="20.25" customHeight="1" x14ac:dyDescent="0.2">
      <c r="A28" s="27"/>
      <c r="B28" s="28"/>
    </row>
    <row r="29" spans="1:2" ht="20.25" customHeight="1" x14ac:dyDescent="0.2">
      <c r="A29" s="27"/>
      <c r="B29" s="28"/>
    </row>
    <row r="30" spans="1:2" ht="20.25" customHeight="1" x14ac:dyDescent="0.2">
      <c r="A30" s="27"/>
      <c r="B30" s="28"/>
    </row>
    <row r="31" spans="1:2" ht="20.25" customHeight="1" x14ac:dyDescent="0.2">
      <c r="A31" s="27"/>
      <c r="B31" s="28"/>
    </row>
    <row r="32" spans="1:2" ht="20.25" customHeight="1" x14ac:dyDescent="0.2">
      <c r="A32" s="27"/>
      <c r="B32" s="28"/>
    </row>
    <row r="33" spans="1:2" ht="20.25" customHeight="1" x14ac:dyDescent="0.2">
      <c r="A33" s="27"/>
      <c r="B33" s="28"/>
    </row>
    <row r="34" spans="1:2" ht="20.25" customHeight="1" x14ac:dyDescent="0.2">
      <c r="A34" s="27"/>
      <c r="B34" s="28"/>
    </row>
    <row r="35" spans="1:2" ht="20.25" customHeight="1" x14ac:dyDescent="0.2">
      <c r="A35" s="27"/>
      <c r="B35" s="28"/>
    </row>
    <row r="36" spans="1:2" ht="20.25" customHeight="1" x14ac:dyDescent="0.2">
      <c r="A36" s="27"/>
      <c r="B36" s="28"/>
    </row>
    <row r="37" spans="1:2" ht="20.25" customHeight="1" x14ac:dyDescent="0.2">
      <c r="A37" s="27"/>
      <c r="B37" s="28"/>
    </row>
    <row r="38" spans="1:2" ht="20.25" customHeight="1" x14ac:dyDescent="0.2">
      <c r="A38" s="27"/>
      <c r="B38" s="28"/>
    </row>
    <row r="39" spans="1:2" ht="20.25" customHeight="1" x14ac:dyDescent="0.2">
      <c r="A39" s="27"/>
      <c r="B39" s="28"/>
    </row>
    <row r="40" spans="1:2" ht="19.5" customHeight="1" x14ac:dyDescent="0.2">
      <c r="A40" s="695"/>
      <c r="B40" s="695"/>
    </row>
    <row r="41" spans="1:2" ht="19.5" customHeight="1" x14ac:dyDescent="0.2">
      <c r="A41" s="29"/>
    </row>
    <row r="42" spans="1:2" ht="19.5" customHeight="1" x14ac:dyDescent="0.2">
      <c r="A42" s="696"/>
      <c r="B42" s="30"/>
    </row>
    <row r="43" spans="1:2" ht="19.5" customHeight="1" x14ac:dyDescent="0.2">
      <c r="A43" s="697"/>
      <c r="B43" s="31"/>
    </row>
    <row r="44" spans="1:2" ht="19.5" customHeight="1" x14ac:dyDescent="0.2">
      <c r="A44" s="276"/>
      <c r="B44" s="32"/>
    </row>
    <row r="45" spans="1:2" ht="19.5" customHeight="1" x14ac:dyDescent="0.2">
      <c r="A45" s="33"/>
      <c r="B45" s="34"/>
    </row>
    <row r="46" spans="1:2" ht="19.5" customHeight="1" x14ac:dyDescent="0.2">
      <c r="A46" s="35"/>
      <c r="B46" s="36"/>
    </row>
    <row r="47" spans="1:2" ht="19.5" customHeight="1" x14ac:dyDescent="0.2"/>
  </sheetData>
  <mergeCells count="9">
    <mergeCell ref="A40:B40"/>
    <mergeCell ref="A42:A44"/>
    <mergeCell ref="A10:A11"/>
    <mergeCell ref="B10:B11"/>
    <mergeCell ref="A6:A7"/>
    <mergeCell ref="B6:B7"/>
    <mergeCell ref="A8:A9"/>
    <mergeCell ref="B8:B9"/>
    <mergeCell ref="A12:B12"/>
  </mergeCells>
  <phoneticPr fontId="2"/>
  <dataValidations count="3">
    <dataValidation imeMode="off" allowBlank="1" showInputMessage="1" showErrorMessage="1" sqref="A14:A39" xr:uid="{00000000-0002-0000-0200-000000000000}"/>
    <dataValidation imeMode="fullAlpha" allowBlank="1" showInputMessage="1" showErrorMessage="1" sqref="B6:B7" xr:uid="{00000000-0002-0000-0200-000001000000}"/>
    <dataValidation imeMode="on" allowBlank="1" showInputMessage="1" showErrorMessage="1" sqref="B8:B11" xr:uid="{00000000-0002-0000-0200-000002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F2B6C-774D-4DDA-863F-E5B7D64D4491}">
  <dimension ref="A1:J410"/>
  <sheetViews>
    <sheetView zoomScaleNormal="85" workbookViewId="0">
      <selection activeCell="D11" sqref="D11"/>
    </sheetView>
  </sheetViews>
  <sheetFormatPr defaultColWidth="8.796875" defaultRowHeight="12" x14ac:dyDescent="0.2"/>
  <cols>
    <col min="1" max="1" width="4.796875" style="203" bestFit="1" customWidth="1"/>
    <col min="2" max="2" width="39.59765625" style="204" bestFit="1" customWidth="1"/>
    <col min="3" max="3" width="40.19921875" style="205" bestFit="1" customWidth="1"/>
    <col min="4" max="4" width="101.59765625" style="204" bestFit="1" customWidth="1"/>
    <col min="5" max="5" width="140.69921875" style="192" hidden="1" customWidth="1"/>
    <col min="6" max="6" width="151.5" style="192" hidden="1" customWidth="1"/>
    <col min="7" max="7" width="9.59765625" style="206" bestFit="1" customWidth="1"/>
    <col min="8" max="8" width="10.59765625" style="206" bestFit="1" customWidth="1"/>
    <col min="9" max="9" width="32" style="192" bestFit="1" customWidth="1"/>
    <col min="10" max="10" width="75.3984375" style="204" bestFit="1" customWidth="1"/>
    <col min="11" max="16384" width="8.796875" style="192"/>
  </cols>
  <sheetData>
    <row r="1" spans="1:10" x14ac:dyDescent="0.2">
      <c r="A1" s="187">
        <v>1</v>
      </c>
      <c r="B1" s="188" t="s">
        <v>509</v>
      </c>
      <c r="C1" s="189" t="s">
        <v>509</v>
      </c>
      <c r="D1" s="188" t="s">
        <v>510</v>
      </c>
      <c r="E1" s="190" t="str">
        <f>C1&amp;" "&amp;D1</f>
        <v>4.1 主要寸法 長さ、 幅、 サドル最大高さ</v>
      </c>
      <c r="F1" s="190" t="str">
        <f>"JIS D 9301 "&amp;E1&amp;I1</f>
        <v>JIS D 9301 4.1 主要寸法 長さ、 幅、 サドル最大高さ0</v>
      </c>
      <c r="G1" s="191">
        <v>3500</v>
      </c>
      <c r="H1" s="191">
        <v>3850.0000000000005</v>
      </c>
      <c r="I1" s="190">
        <v>0</v>
      </c>
      <c r="J1" s="188" t="s">
        <v>511</v>
      </c>
    </row>
    <row r="2" spans="1:10" x14ac:dyDescent="0.2">
      <c r="A2" s="187">
        <v>2</v>
      </c>
      <c r="B2" s="188" t="s">
        <v>512</v>
      </c>
      <c r="C2" s="189" t="s">
        <v>513</v>
      </c>
      <c r="D2" s="188"/>
      <c r="E2" s="190" t="str">
        <f>C2&amp;" "&amp;D2</f>
        <v xml:space="preserve">5.1.1 先鋭部 </v>
      </c>
      <c r="F2" s="190" t="str">
        <f t="shared" ref="F2:F65" si="0">"JIS D 9301 "&amp;E2&amp;I2</f>
        <v>JIS D 9301 5.1.1 先鋭部 0</v>
      </c>
      <c r="G2" s="191">
        <v>3000</v>
      </c>
      <c r="H2" s="191">
        <v>3300.0000000000005</v>
      </c>
      <c r="I2" s="190">
        <v>0</v>
      </c>
      <c r="J2" s="188">
        <v>0</v>
      </c>
    </row>
    <row r="3" spans="1:10" x14ac:dyDescent="0.2">
      <c r="A3" s="187">
        <v>3</v>
      </c>
      <c r="B3" s="188" t="s">
        <v>512</v>
      </c>
      <c r="C3" s="189" t="s">
        <v>514</v>
      </c>
      <c r="D3" s="188"/>
      <c r="E3" s="190" t="str">
        <f t="shared" ref="E3:E66" si="1">C3&amp;" "&amp;D3</f>
        <v xml:space="preserve">5.1.2 突起物 </v>
      </c>
      <c r="F3" s="190" t="str">
        <f t="shared" si="0"/>
        <v>JIS D 9301 5.1.2 突起物 0</v>
      </c>
      <c r="G3" s="191">
        <v>3500</v>
      </c>
      <c r="H3" s="191">
        <v>3850.0000000000005</v>
      </c>
      <c r="I3" s="190">
        <v>0</v>
      </c>
      <c r="J3" s="188">
        <v>0</v>
      </c>
    </row>
    <row r="4" spans="1:10" x14ac:dyDescent="0.2">
      <c r="A4" s="187">
        <v>4</v>
      </c>
      <c r="B4" s="188" t="s">
        <v>512</v>
      </c>
      <c r="C4" s="189" t="s">
        <v>515</v>
      </c>
      <c r="D4" s="188" t="s">
        <v>516</v>
      </c>
      <c r="E4" s="190" t="str">
        <f t="shared" si="1"/>
        <v>5.1.3 ケーブル インナーケーブルエンドキャップの離脱力</v>
      </c>
      <c r="F4" s="190" t="str">
        <f t="shared" si="0"/>
        <v>JIS D 9301 5.1.3 ケーブル インナーケーブルエンドキャップの離脱力0</v>
      </c>
      <c r="G4" s="191">
        <v>2000</v>
      </c>
      <c r="H4" s="191">
        <v>2200</v>
      </c>
      <c r="I4" s="190">
        <v>0</v>
      </c>
      <c r="J4" s="188" t="s">
        <v>517</v>
      </c>
    </row>
    <row r="5" spans="1:10" x14ac:dyDescent="0.2">
      <c r="A5" s="187">
        <v>5</v>
      </c>
      <c r="B5" s="188" t="s">
        <v>512</v>
      </c>
      <c r="C5" s="188" t="s">
        <v>518</v>
      </c>
      <c r="D5" s="188" t="s">
        <v>519</v>
      </c>
      <c r="E5" s="190" t="str">
        <f t="shared" si="1"/>
        <v>5.1.4 締結部品の安全性及び強度 5.1.4.1 ねじの安全性</v>
      </c>
      <c r="F5" s="190" t="str">
        <f t="shared" si="0"/>
        <v>JIS D 9301 5.1.4 締結部品の安全性及び強度 5.1.4.1 ねじの安全性0</v>
      </c>
      <c r="G5" s="191">
        <v>1500</v>
      </c>
      <c r="H5" s="191">
        <v>1650.0000000000002</v>
      </c>
      <c r="I5" s="190">
        <v>0</v>
      </c>
      <c r="J5" s="188" t="s">
        <v>520</v>
      </c>
    </row>
    <row r="6" spans="1:10" x14ac:dyDescent="0.2">
      <c r="A6" s="187">
        <v>6</v>
      </c>
      <c r="B6" s="188" t="s">
        <v>512</v>
      </c>
      <c r="C6" s="188" t="s">
        <v>518</v>
      </c>
      <c r="D6" s="188" t="s">
        <v>521</v>
      </c>
      <c r="E6" s="190" t="str">
        <f t="shared" si="1"/>
        <v>5.1.4 締結部品の安全性及び強度 5.1.4.2 ねじの強度</v>
      </c>
      <c r="F6" s="190" t="str">
        <f t="shared" si="0"/>
        <v>JIS D 9301 5.1.4 締結部品の安全性及び強度 5.1.4.2 ねじの強度0</v>
      </c>
      <c r="G6" s="191">
        <v>2000</v>
      </c>
      <c r="H6" s="191">
        <v>2200</v>
      </c>
      <c r="I6" s="190">
        <v>0</v>
      </c>
      <c r="J6" s="188" t="s">
        <v>173</v>
      </c>
    </row>
    <row r="7" spans="1:10" x14ac:dyDescent="0.2">
      <c r="A7" s="187">
        <v>7</v>
      </c>
      <c r="B7" s="188" t="s">
        <v>512</v>
      </c>
      <c r="C7" s="188" t="s">
        <v>518</v>
      </c>
      <c r="D7" s="188" t="s">
        <v>522</v>
      </c>
      <c r="E7" s="190" t="str">
        <f t="shared" si="1"/>
        <v>5.1.4 締結部品の安全性及び強度 5.1.4.3 折り畳み機構</v>
      </c>
      <c r="F7" s="190" t="str">
        <f t="shared" si="0"/>
        <v>JIS D 9301 5.1.4 締結部品の安全性及び強度 5.1.4.3 折り畳み機構0</v>
      </c>
      <c r="G7" s="191">
        <v>2000</v>
      </c>
      <c r="H7" s="191">
        <v>2200</v>
      </c>
      <c r="I7" s="190">
        <v>0</v>
      </c>
      <c r="J7" s="188" t="s">
        <v>523</v>
      </c>
    </row>
    <row r="8" spans="1:10" x14ac:dyDescent="0.2">
      <c r="A8" s="187">
        <v>8</v>
      </c>
      <c r="B8" s="188" t="s">
        <v>512</v>
      </c>
      <c r="C8" s="188" t="s">
        <v>518</v>
      </c>
      <c r="D8" s="188" t="s">
        <v>524</v>
      </c>
      <c r="E8" s="190" t="str">
        <f t="shared" si="1"/>
        <v>5.1.4 締結部品の安全性及び強度 5.1.4.3 多重機構</v>
      </c>
      <c r="F8" s="190" t="str">
        <f t="shared" si="0"/>
        <v>JIS D 9301 5.1.4 締結部品の安全性及び強度 5.1.4.3 多重機構0</v>
      </c>
      <c r="G8" s="191">
        <v>1500</v>
      </c>
      <c r="H8" s="191">
        <v>1650.0000000000002</v>
      </c>
      <c r="I8" s="190">
        <v>0</v>
      </c>
      <c r="J8" s="188">
        <v>0</v>
      </c>
    </row>
    <row r="9" spans="1:10" x14ac:dyDescent="0.2">
      <c r="A9" s="187">
        <v>9</v>
      </c>
      <c r="B9" s="188" t="s">
        <v>512</v>
      </c>
      <c r="C9" s="188" t="s">
        <v>525</v>
      </c>
      <c r="D9" s="188" t="s">
        <v>526</v>
      </c>
      <c r="E9" s="190" t="str">
        <f t="shared" si="1"/>
        <v>5.1.6 合成樹脂製部品の低温衝撃強度 a) 合成樹脂製ペダル体</v>
      </c>
      <c r="F9" s="190" t="str">
        <f t="shared" si="0"/>
        <v>JIS D 9301 5.1.6 合成樹脂製部品の低温衝撃強度 a) 合成樹脂製ペダル体JIS D 9313-6:2026 4.8.2</v>
      </c>
      <c r="G9" s="191">
        <v>7000</v>
      </c>
      <c r="H9" s="191">
        <v>7700.0000000000009</v>
      </c>
      <c r="I9" s="190" t="s">
        <v>272</v>
      </c>
      <c r="J9" s="188" t="s">
        <v>527</v>
      </c>
    </row>
    <row r="10" spans="1:10" x14ac:dyDescent="0.2">
      <c r="A10" s="187">
        <v>10</v>
      </c>
      <c r="B10" s="188" t="s">
        <v>512</v>
      </c>
      <c r="C10" s="188" t="s">
        <v>525</v>
      </c>
      <c r="D10" s="188" t="s">
        <v>528</v>
      </c>
      <c r="E10" s="190" t="str">
        <f t="shared" si="1"/>
        <v>5.1.6 合成樹脂製部品の低温衝撃強度 b) 合成樹脂製サドル</v>
      </c>
      <c r="F10" s="190" t="str">
        <f t="shared" si="0"/>
        <v>JIS D 9301 5.1.6 合成樹脂製部品の低温衝撃強度 b) 合成樹脂製サドルJIS D 9313-7:2026 4.6</v>
      </c>
      <c r="G10" s="191">
        <v>12500</v>
      </c>
      <c r="H10" s="191">
        <v>13750.000000000002</v>
      </c>
      <c r="I10" s="190" t="s">
        <v>273</v>
      </c>
      <c r="J10" s="188">
        <v>0</v>
      </c>
    </row>
    <row r="11" spans="1:10" x14ac:dyDescent="0.2">
      <c r="A11" s="187">
        <v>11</v>
      </c>
      <c r="B11" s="188" t="s">
        <v>512</v>
      </c>
      <c r="C11" s="188" t="s">
        <v>525</v>
      </c>
      <c r="D11" s="188" t="s">
        <v>529</v>
      </c>
      <c r="E11" s="190" t="str">
        <f t="shared" si="1"/>
        <v>5.1.6 合成樹脂製部品の低温衝撃強度 c) 合成樹脂製キャリア</v>
      </c>
      <c r="F11" s="190" t="str">
        <f t="shared" si="0"/>
        <v>JIS D 9301 5.1.6 合成樹脂製部品の低温衝撃強度 c) 合成樹脂製キャリアJIS D 9313-1:2026 4.9.2</v>
      </c>
      <c r="G11" s="191">
        <v>8500</v>
      </c>
      <c r="H11" s="191">
        <v>9350</v>
      </c>
      <c r="I11" s="190" t="s">
        <v>274</v>
      </c>
      <c r="J11" s="188">
        <v>0</v>
      </c>
    </row>
    <row r="12" spans="1:10" x14ac:dyDescent="0.2">
      <c r="A12" s="187">
        <v>12</v>
      </c>
      <c r="B12" s="188" t="s">
        <v>512</v>
      </c>
      <c r="C12" s="188" t="s">
        <v>525</v>
      </c>
      <c r="D12" s="188" t="s">
        <v>530</v>
      </c>
      <c r="E12" s="190" t="str">
        <f t="shared" si="1"/>
        <v>5.1.6 合成樹脂製部品の低温衝撃強度 d) 合成樹脂製フロントバスケット</v>
      </c>
      <c r="F12" s="190" t="str">
        <f t="shared" si="0"/>
        <v>JIS D 9301 5.1.6 合成樹脂製部品の低温衝撃強度 d) 合成樹脂製フロントバスケットJIS D 9313-1:2026 4.9.3</v>
      </c>
      <c r="G12" s="191">
        <v>8500</v>
      </c>
      <c r="H12" s="191">
        <v>9350</v>
      </c>
      <c r="I12" s="190" t="s">
        <v>275</v>
      </c>
      <c r="J12" s="188">
        <v>0</v>
      </c>
    </row>
    <row r="13" spans="1:10" x14ac:dyDescent="0.2">
      <c r="A13" s="187">
        <v>13</v>
      </c>
      <c r="B13" s="188" t="s">
        <v>512</v>
      </c>
      <c r="C13" s="188" t="s">
        <v>525</v>
      </c>
      <c r="D13" s="188" t="s">
        <v>531</v>
      </c>
      <c r="E13" s="190" t="str">
        <f t="shared" si="1"/>
        <v>5.1.6 合成樹脂製部品の低温衝撃強度 e) 合成樹脂製泥除け</v>
      </c>
      <c r="F13" s="190" t="str">
        <f t="shared" si="0"/>
        <v>JIS D 9301 5.1.6 合成樹脂製部品の低温衝撃強度 e) 合成樹脂製泥除けJIS D 9313-1:2026 4.9.1</v>
      </c>
      <c r="G13" s="191" t="s">
        <v>174</v>
      </c>
      <c r="H13" s="191" t="s">
        <v>174</v>
      </c>
      <c r="I13" s="190" t="s">
        <v>276</v>
      </c>
      <c r="J13" s="188">
        <v>0</v>
      </c>
    </row>
    <row r="14" spans="1:10" x14ac:dyDescent="0.2">
      <c r="A14" s="187">
        <v>14</v>
      </c>
      <c r="B14" s="188" t="s">
        <v>512</v>
      </c>
      <c r="C14" s="188" t="s">
        <v>525</v>
      </c>
      <c r="D14" s="188" t="s">
        <v>532</v>
      </c>
      <c r="E14" s="190" t="str">
        <f t="shared" si="1"/>
        <v>5.1.6 合成樹脂製部品の低温衝撃強度 d) 合成樹脂製ドレスガード</v>
      </c>
      <c r="F14" s="190" t="str">
        <f t="shared" si="0"/>
        <v>JIS D 9301 5.1.6 合成樹脂製部品の低温衝撃強度 d) 合成樹脂製ドレスガードJIS D 9313-1:2026 4.9.3</v>
      </c>
      <c r="G14" s="191">
        <v>8500</v>
      </c>
      <c r="H14" s="191">
        <v>9350</v>
      </c>
      <c r="I14" s="190" t="s">
        <v>275</v>
      </c>
      <c r="J14" s="188">
        <v>0</v>
      </c>
    </row>
    <row r="15" spans="1:10" x14ac:dyDescent="0.2">
      <c r="A15" s="187">
        <v>15</v>
      </c>
      <c r="B15" s="188" t="s">
        <v>512</v>
      </c>
      <c r="C15" s="188" t="s">
        <v>525</v>
      </c>
      <c r="D15" s="188" t="s">
        <v>533</v>
      </c>
      <c r="E15" s="190" t="str">
        <f t="shared" si="1"/>
        <v>5.1.6 合成樹脂製部品の低温衝撃強度 d) 合成樹脂製チェーンケース</v>
      </c>
      <c r="F15" s="190" t="str">
        <f t="shared" si="0"/>
        <v>JIS D 9301 5.1.6 合成樹脂製部品の低温衝撃強度 d) 合成樹脂製チェーンケースJIS D 9313-1:2026 4.9.3</v>
      </c>
      <c r="G15" s="191">
        <v>8500</v>
      </c>
      <c r="H15" s="191">
        <v>9350</v>
      </c>
      <c r="I15" s="190" t="s">
        <v>275</v>
      </c>
      <c r="J15" s="188">
        <v>0</v>
      </c>
    </row>
    <row r="16" spans="1:10" x14ac:dyDescent="0.2">
      <c r="A16" s="187">
        <v>16</v>
      </c>
      <c r="B16" s="188" t="s">
        <v>534</v>
      </c>
      <c r="C16" s="188" t="s">
        <v>175</v>
      </c>
      <c r="D16" s="188" t="s">
        <v>535</v>
      </c>
      <c r="E16" s="190" t="str">
        <f t="shared" si="1"/>
        <v>5.2.1 ブレーキシステム 別系統のブレーキ</v>
      </c>
      <c r="F16" s="190" t="str">
        <f t="shared" si="0"/>
        <v>JIS D 9301 5.2.1 ブレーキシステム 別系統のブレーキ0</v>
      </c>
      <c r="G16" s="191">
        <v>1500</v>
      </c>
      <c r="H16" s="191">
        <v>1650.0000000000002</v>
      </c>
      <c r="I16" s="190">
        <v>0</v>
      </c>
      <c r="J16" s="188">
        <v>0</v>
      </c>
    </row>
    <row r="17" spans="1:10" x14ac:dyDescent="0.2">
      <c r="A17" s="187">
        <v>17</v>
      </c>
      <c r="B17" s="188" t="s">
        <v>534</v>
      </c>
      <c r="C17" s="188" t="s">
        <v>175</v>
      </c>
      <c r="D17" s="188" t="s">
        <v>536</v>
      </c>
      <c r="E17" s="190" t="str">
        <f t="shared" si="1"/>
        <v>5.2.1 ブレーキシステム アスベスト含有</v>
      </c>
      <c r="F17" s="190" t="str">
        <f t="shared" si="0"/>
        <v>JIS D 9301 5.2.1 ブレーキシステム アスベスト含有0</v>
      </c>
      <c r="G17" s="191" t="s">
        <v>174</v>
      </c>
      <c r="H17" s="191" t="s">
        <v>174</v>
      </c>
      <c r="I17" s="190">
        <v>0</v>
      </c>
      <c r="J17" s="188">
        <v>0</v>
      </c>
    </row>
    <row r="18" spans="1:10" x14ac:dyDescent="0.2">
      <c r="A18" s="187">
        <v>18</v>
      </c>
      <c r="B18" s="188" t="s">
        <v>534</v>
      </c>
      <c r="C18" s="188" t="s">
        <v>537</v>
      </c>
      <c r="D18" s="188" t="s">
        <v>538</v>
      </c>
      <c r="E18" s="190" t="str">
        <f t="shared" si="1"/>
        <v>5.2.2 手動ブレーキ a) ブレーキレバーの配置</v>
      </c>
      <c r="F18" s="190" t="str">
        <f t="shared" si="0"/>
        <v>JIS D 9301 5.2.2 手動ブレーキ a) ブレーキレバーの配置0</v>
      </c>
      <c r="G18" s="191">
        <v>1500</v>
      </c>
      <c r="H18" s="191">
        <v>1650.0000000000002</v>
      </c>
      <c r="I18" s="190">
        <v>0</v>
      </c>
      <c r="J18" s="188">
        <v>0</v>
      </c>
    </row>
    <row r="19" spans="1:10" x14ac:dyDescent="0.2">
      <c r="A19" s="187">
        <v>19</v>
      </c>
      <c r="B19" s="188" t="s">
        <v>534</v>
      </c>
      <c r="C19" s="188" t="s">
        <v>537</v>
      </c>
      <c r="D19" s="188" t="s">
        <v>539</v>
      </c>
      <c r="E19" s="190" t="str">
        <f t="shared" si="1"/>
        <v>5.2.2 手動ブレーキ b) ブレーキレバーの開き</v>
      </c>
      <c r="F19" s="190" t="str">
        <f t="shared" si="0"/>
        <v>JIS D 9301 5.2.2 手動ブレーキ b) ブレーキレバーの開きJIS D 9313-2:2026 4.1</v>
      </c>
      <c r="G19" s="191">
        <v>2000</v>
      </c>
      <c r="H19" s="191">
        <v>2200</v>
      </c>
      <c r="I19" s="190" t="s">
        <v>277</v>
      </c>
      <c r="J19" s="188" t="s">
        <v>527</v>
      </c>
    </row>
    <row r="20" spans="1:10" x14ac:dyDescent="0.2">
      <c r="A20" s="187">
        <v>20</v>
      </c>
      <c r="B20" s="188" t="s">
        <v>534</v>
      </c>
      <c r="C20" s="188" t="s">
        <v>537</v>
      </c>
      <c r="D20" s="188" t="s">
        <v>540</v>
      </c>
      <c r="E20" s="190" t="str">
        <f t="shared" si="1"/>
        <v>5.2.2 手動ブレーキ c) ブレーキ及びケーブルの取付け</v>
      </c>
      <c r="F20" s="190" t="str">
        <f t="shared" si="0"/>
        <v>JIS D 9301 5.2.2 手動ブレーキ c) ブレーキ及びケーブルの取付け0</v>
      </c>
      <c r="G20" s="191">
        <v>1500</v>
      </c>
      <c r="H20" s="191">
        <v>1650.0000000000002</v>
      </c>
      <c r="I20" s="190">
        <v>0</v>
      </c>
      <c r="J20" s="188" t="s">
        <v>541</v>
      </c>
    </row>
    <row r="21" spans="1:10" x14ac:dyDescent="0.2">
      <c r="A21" s="187">
        <v>21</v>
      </c>
      <c r="B21" s="188" t="s">
        <v>534</v>
      </c>
      <c r="C21" s="188" t="s">
        <v>537</v>
      </c>
      <c r="D21" s="188" t="s">
        <v>542</v>
      </c>
      <c r="E21" s="190" t="str">
        <f t="shared" si="1"/>
        <v>5.2.2 手動ブレーキ d) ブレーキ摩擦材の固定（ブレーキ揺動試験）</v>
      </c>
      <c r="F21" s="190" t="str">
        <f t="shared" si="0"/>
        <v>JIS D 9301 5.2.2 手動ブレーキ d) ブレーキ摩擦材の固定（ブレーキ揺動試験）JIS D 9313-2:2026 4.3</v>
      </c>
      <c r="G21" s="191">
        <v>5000</v>
      </c>
      <c r="H21" s="191">
        <v>5500</v>
      </c>
      <c r="I21" s="190" t="s">
        <v>278</v>
      </c>
      <c r="J21" s="188">
        <v>0</v>
      </c>
    </row>
    <row r="22" spans="1:10" x14ac:dyDescent="0.2">
      <c r="A22" s="187">
        <v>22</v>
      </c>
      <c r="B22" s="188" t="s">
        <v>534</v>
      </c>
      <c r="C22" s="188" t="s">
        <v>537</v>
      </c>
      <c r="D22" s="188" t="s">
        <v>543</v>
      </c>
      <c r="E22" s="190" t="str">
        <f t="shared" si="1"/>
        <v>5.2.2 手動ブレーキ e) ブレーキの調整機構（調整機構）</v>
      </c>
      <c r="F22" s="190" t="str">
        <f t="shared" si="0"/>
        <v>JIS D 9301 5.2.2 手動ブレーキ e) ブレーキの調整機構（調整機構）0</v>
      </c>
      <c r="G22" s="191">
        <v>1500</v>
      </c>
      <c r="H22" s="191">
        <v>1650.0000000000002</v>
      </c>
      <c r="I22" s="190">
        <v>0</v>
      </c>
      <c r="J22" s="188" t="s">
        <v>541</v>
      </c>
    </row>
    <row r="23" spans="1:10" x14ac:dyDescent="0.2">
      <c r="A23" s="187">
        <v>23</v>
      </c>
      <c r="B23" s="188" t="s">
        <v>534</v>
      </c>
      <c r="C23" s="188" t="s">
        <v>537</v>
      </c>
      <c r="D23" s="188" t="s">
        <v>544</v>
      </c>
      <c r="E23" s="190" t="str">
        <f t="shared" si="1"/>
        <v>5.2.2 手動ブレーキ e) ブレーキの調整機構（片当たり）</v>
      </c>
      <c r="F23" s="190" t="str">
        <f t="shared" si="0"/>
        <v>JIS D 9301 5.2.2 手動ブレーキ e) ブレーキの調整機構（片当たり）0</v>
      </c>
      <c r="G23" s="191">
        <v>1500</v>
      </c>
      <c r="H23" s="191">
        <v>1650.0000000000002</v>
      </c>
      <c r="I23" s="190">
        <v>0</v>
      </c>
      <c r="J23" s="188" t="s">
        <v>541</v>
      </c>
    </row>
    <row r="24" spans="1:10" x14ac:dyDescent="0.2">
      <c r="A24" s="187">
        <v>24</v>
      </c>
      <c r="B24" s="188" t="s">
        <v>534</v>
      </c>
      <c r="C24" s="188" t="s">
        <v>537</v>
      </c>
      <c r="D24" s="188" t="s">
        <v>545</v>
      </c>
      <c r="E24" s="190" t="str">
        <f t="shared" si="1"/>
        <v>5.2.2 手動ブレーキ e) ブレーキの調整機構（ロッド式ブレーキ）</v>
      </c>
      <c r="F24" s="190" t="str">
        <f t="shared" si="0"/>
        <v>JIS D 9301 5.2.2 手動ブレーキ e) ブレーキの調整機構（ロッド式ブレーキ）0</v>
      </c>
      <c r="G24" s="191">
        <v>3000</v>
      </c>
      <c r="H24" s="191">
        <v>3300.0000000000005</v>
      </c>
      <c r="I24" s="190">
        <v>0</v>
      </c>
      <c r="J24" s="188">
        <v>0</v>
      </c>
    </row>
    <row r="25" spans="1:10" x14ac:dyDescent="0.2">
      <c r="A25" s="187">
        <v>25</v>
      </c>
      <c r="B25" s="188" t="s">
        <v>534</v>
      </c>
      <c r="C25" s="188" t="s">
        <v>546</v>
      </c>
      <c r="D25" s="188" t="s">
        <v>547</v>
      </c>
      <c r="E25" s="190" t="str">
        <f t="shared" si="1"/>
        <v>5.2.3 手動ブレーキの強度 手動ブレーキの強度試験</v>
      </c>
      <c r="F25" s="190" t="str">
        <f t="shared" si="0"/>
        <v>JIS D 9301 5.2.3 手動ブレーキの強度 手動ブレーキの強度試験JIS D 9313-2:2026 4.4</v>
      </c>
      <c r="G25" s="191">
        <v>3500</v>
      </c>
      <c r="H25" s="191">
        <v>3850.0000000000005</v>
      </c>
      <c r="I25" s="190" t="s">
        <v>279</v>
      </c>
      <c r="J25" s="188" t="s">
        <v>541</v>
      </c>
    </row>
    <row r="26" spans="1:10" x14ac:dyDescent="0.2">
      <c r="A26" s="187">
        <v>26</v>
      </c>
      <c r="B26" s="188" t="s">
        <v>534</v>
      </c>
      <c r="C26" s="188" t="s">
        <v>258</v>
      </c>
      <c r="D26" s="188" t="s">
        <v>548</v>
      </c>
      <c r="E26" s="190" t="str">
        <f t="shared" si="1"/>
        <v>5.2.4 コースターブレーキハブ コースターブレーキハブの強度試験</v>
      </c>
      <c r="F26" s="190" t="str">
        <f t="shared" si="0"/>
        <v>JIS D 9301 5.2.4 コースターブレーキハブ コースターブレーキハブの強度試験JIS D 9313-2:2026 4.5</v>
      </c>
      <c r="G26" s="191">
        <v>9500</v>
      </c>
      <c r="H26" s="191">
        <v>10450</v>
      </c>
      <c r="I26" s="190" t="s">
        <v>280</v>
      </c>
      <c r="J26" s="188">
        <v>0</v>
      </c>
    </row>
    <row r="27" spans="1:10" x14ac:dyDescent="0.2">
      <c r="A27" s="187">
        <v>27</v>
      </c>
      <c r="B27" s="188" t="s">
        <v>534</v>
      </c>
      <c r="C27" s="189" t="s">
        <v>258</v>
      </c>
      <c r="D27" s="188" t="s">
        <v>549</v>
      </c>
      <c r="E27" s="190" t="str">
        <f t="shared" si="1"/>
        <v>5.2.4 コースターブレーキハブ クランク逆転角度</v>
      </c>
      <c r="F27" s="190" t="str">
        <f t="shared" si="0"/>
        <v>JIS D 9301 5.2.4 コースターブレーキハブ クランク逆転角度0</v>
      </c>
      <c r="G27" s="191">
        <v>3500</v>
      </c>
      <c r="H27" s="191">
        <v>3850.0000000000005</v>
      </c>
      <c r="I27" s="190">
        <v>0</v>
      </c>
      <c r="J27" s="188">
        <v>0</v>
      </c>
    </row>
    <row r="28" spans="1:10" x14ac:dyDescent="0.2">
      <c r="A28" s="187">
        <v>28</v>
      </c>
      <c r="B28" s="188" t="s">
        <v>534</v>
      </c>
      <c r="C28" s="188" t="s">
        <v>550</v>
      </c>
      <c r="D28" s="188" t="s">
        <v>551</v>
      </c>
      <c r="E28" s="190" t="str">
        <f t="shared" si="1"/>
        <v>5.2.5 制動性能（走路） 5.2.5.2 走路試験方法（両方、後のみ）乾燥時　附属書JA</v>
      </c>
      <c r="F28" s="190" t="str">
        <f t="shared" si="0"/>
        <v>JIS D 9301 5.2.5 制動性能（走路） 5.2.5.2 走路試験方法（両方、後のみ）乾燥時　附属書JAJIS D 9313-2:2026 附属書JA</v>
      </c>
      <c r="G28" s="191">
        <v>24500</v>
      </c>
      <c r="H28" s="191">
        <v>26950.000000000004</v>
      </c>
      <c r="I28" s="190" t="s">
        <v>552</v>
      </c>
      <c r="J28" s="188" t="s">
        <v>553</v>
      </c>
    </row>
    <row r="29" spans="1:10" x14ac:dyDescent="0.2">
      <c r="A29" s="187">
        <v>29</v>
      </c>
      <c r="B29" s="188" t="s">
        <v>534</v>
      </c>
      <c r="C29" s="188" t="s">
        <v>550</v>
      </c>
      <c r="D29" s="188" t="s">
        <v>554</v>
      </c>
      <c r="E29" s="190" t="str">
        <f t="shared" si="1"/>
        <v>5.2.5 制動性能（走路） 5.2.5.2 走路試験方法（両方、後のみ）水ぬれ時　附属書JA</v>
      </c>
      <c r="F29" s="190" t="str">
        <f t="shared" si="0"/>
        <v>JIS D 9301 5.2.5 制動性能（走路） 5.2.5.2 走路試験方法（両方、後のみ）水ぬれ時　附属書JAJIS D 9313-2:2026 附属書JA</v>
      </c>
      <c r="G29" s="191">
        <v>28000</v>
      </c>
      <c r="H29" s="191">
        <v>30800.000000000004</v>
      </c>
      <c r="I29" s="190" t="s">
        <v>552</v>
      </c>
      <c r="J29" s="188" t="s">
        <v>553</v>
      </c>
    </row>
    <row r="30" spans="1:10" x14ac:dyDescent="0.2">
      <c r="A30" s="187">
        <v>30</v>
      </c>
      <c r="B30" s="188" t="s">
        <v>534</v>
      </c>
      <c r="C30" s="188" t="s">
        <v>550</v>
      </c>
      <c r="D30" s="188" t="s">
        <v>555</v>
      </c>
      <c r="E30" s="190" t="str">
        <f t="shared" si="1"/>
        <v>5.2.5 制動性能（走路） 5.2.5.2 走路試験方法（両方、後のみ）乾燥時　</v>
      </c>
      <c r="F30" s="190" t="str">
        <f t="shared" si="0"/>
        <v>JIS D 9301 5.2.5 制動性能（走路） 5.2.5.2 走路試験方法（両方、後のみ）乾燥時　JIS D 9313-2:2026 4.6.3</v>
      </c>
      <c r="G30" s="191">
        <v>30000</v>
      </c>
      <c r="H30" s="191">
        <v>33000</v>
      </c>
      <c r="I30" s="190" t="s">
        <v>281</v>
      </c>
      <c r="J30" s="188" t="s">
        <v>556</v>
      </c>
    </row>
    <row r="31" spans="1:10" x14ac:dyDescent="0.2">
      <c r="A31" s="187">
        <v>31</v>
      </c>
      <c r="B31" s="188" t="s">
        <v>534</v>
      </c>
      <c r="C31" s="188" t="s">
        <v>550</v>
      </c>
      <c r="D31" s="188" t="s">
        <v>557</v>
      </c>
      <c r="E31" s="190" t="str">
        <f t="shared" si="1"/>
        <v>5.2.5 制動性能（走路） 5.2.5.2 走路試験方法（両方、後のみ）水ぬれ時</v>
      </c>
      <c r="F31" s="190" t="str">
        <f t="shared" si="0"/>
        <v>JIS D 9301 5.2.5 制動性能（走路） 5.2.5.2 走路試験方法（両方、後のみ）水ぬれ時JIS D 9313-2:2026 4.6.3</v>
      </c>
      <c r="G31" s="191">
        <v>34000</v>
      </c>
      <c r="H31" s="191">
        <v>37400</v>
      </c>
      <c r="I31" s="190" t="s">
        <v>281</v>
      </c>
      <c r="J31" s="188" t="s">
        <v>556</v>
      </c>
    </row>
    <row r="32" spans="1:10" x14ac:dyDescent="0.2">
      <c r="A32" s="187">
        <v>32</v>
      </c>
      <c r="B32" s="188" t="s">
        <v>534</v>
      </c>
      <c r="C32" s="188" t="s">
        <v>550</v>
      </c>
      <c r="D32" s="188" t="s">
        <v>558</v>
      </c>
      <c r="E32" s="190" t="str">
        <f t="shared" si="1"/>
        <v>5.2.5 制動性能（走路） 5.2.5.4 安全で円滑な停止特性</v>
      </c>
      <c r="F32" s="190" t="str">
        <f t="shared" si="0"/>
        <v>JIS D 9301 5.2.5 制動性能（走路） 5.2.5.4 安全で円滑な停止特性0</v>
      </c>
      <c r="G32" s="191">
        <v>0</v>
      </c>
      <c r="H32" s="191">
        <v>0</v>
      </c>
      <c r="I32" s="190">
        <v>0</v>
      </c>
      <c r="J32" s="188" t="s">
        <v>559</v>
      </c>
    </row>
    <row r="33" spans="1:10" x14ac:dyDescent="0.2">
      <c r="A33" s="187">
        <v>33</v>
      </c>
      <c r="B33" s="188" t="s">
        <v>534</v>
      </c>
      <c r="C33" s="188" t="s">
        <v>550</v>
      </c>
      <c r="D33" s="188" t="s">
        <v>560</v>
      </c>
      <c r="E33" s="190" t="str">
        <f t="shared" si="1"/>
        <v>5.2.5 制動性能（走路） 5.2.5.5 水ぬれ時と乾燥時との制動性能の比率</v>
      </c>
      <c r="F33" s="190" t="str">
        <f t="shared" si="0"/>
        <v>JIS D 9301 5.2.5 制動性能（走路） 5.2.5.5 水ぬれ時と乾燥時との制動性能の比率JIS D 9313-2:2026 4.6.3.8 c)</v>
      </c>
      <c r="G33" s="191">
        <v>1500</v>
      </c>
      <c r="H33" s="191">
        <v>1650.0000000000002</v>
      </c>
      <c r="I33" s="190" t="s">
        <v>282</v>
      </c>
      <c r="J33" s="188">
        <v>0</v>
      </c>
    </row>
    <row r="34" spans="1:10" x14ac:dyDescent="0.2">
      <c r="A34" s="187">
        <v>34</v>
      </c>
      <c r="B34" s="188" t="s">
        <v>534</v>
      </c>
      <c r="C34" s="188" t="s">
        <v>561</v>
      </c>
      <c r="D34" s="188" t="s">
        <v>562</v>
      </c>
      <c r="E34" s="190" t="str">
        <f t="shared" si="1"/>
        <v>5.2.5 制動性能（試験機） 5.2.5.3 試験機による試験方法（前のみ、後のみ）乾燥時</v>
      </c>
      <c r="F34" s="190" t="str">
        <f t="shared" si="0"/>
        <v>JIS D 9301 5.2.5 制動性能（試験機） 5.2.5.3 試験機による試験方法（前のみ、後のみ）乾燥時JIS D 9313-2:2026 4.6.5</v>
      </c>
      <c r="G34" s="191">
        <v>24500</v>
      </c>
      <c r="H34" s="191">
        <v>26950.000000000004</v>
      </c>
      <c r="I34" s="190" t="s">
        <v>283</v>
      </c>
      <c r="J34" s="188" t="s">
        <v>563</v>
      </c>
    </row>
    <row r="35" spans="1:10" x14ac:dyDescent="0.2">
      <c r="A35" s="187">
        <v>35</v>
      </c>
      <c r="B35" s="188" t="s">
        <v>534</v>
      </c>
      <c r="C35" s="188" t="s">
        <v>561</v>
      </c>
      <c r="D35" s="188" t="s">
        <v>564</v>
      </c>
      <c r="E35" s="190" t="str">
        <f t="shared" si="1"/>
        <v>5.2.5 制動性能（試験機） 5.2.5.3 試験機による試験方法（前のみ、後のみ）水ぬれ時</v>
      </c>
      <c r="F35" s="190" t="str">
        <f t="shared" si="0"/>
        <v>JIS D 9301 5.2.5 制動性能（試験機） 5.2.5.3 試験機による試験方法（前のみ、後のみ）水ぬれ時JIS D 9313-2:2026 4.6.5</v>
      </c>
      <c r="G35" s="191">
        <v>28000</v>
      </c>
      <c r="H35" s="191">
        <v>30800.000000000004</v>
      </c>
      <c r="I35" s="190" t="s">
        <v>283</v>
      </c>
      <c r="J35" s="188" t="s">
        <v>563</v>
      </c>
    </row>
    <row r="36" spans="1:10" x14ac:dyDescent="0.2">
      <c r="A36" s="187">
        <v>36</v>
      </c>
      <c r="B36" s="188" t="s">
        <v>534</v>
      </c>
      <c r="C36" s="188" t="s">
        <v>561</v>
      </c>
      <c r="D36" s="188" t="s">
        <v>565</v>
      </c>
      <c r="E36" s="190" t="str">
        <f t="shared" si="1"/>
        <v>5.2.5 制動性能（試験機） 5.2.5.4 直線性</v>
      </c>
      <c r="F36" s="190" t="str">
        <f t="shared" si="0"/>
        <v>JIS D 9301 5.2.5 制動性能（試験機） 5.2.5.4 直線性JIS D 9313-2:2026 4.6.5.3</v>
      </c>
      <c r="G36" s="191">
        <v>0</v>
      </c>
      <c r="H36" s="191">
        <v>0</v>
      </c>
      <c r="I36" s="190" t="s">
        <v>284</v>
      </c>
      <c r="J36" s="188" t="s">
        <v>566</v>
      </c>
    </row>
    <row r="37" spans="1:10" x14ac:dyDescent="0.2">
      <c r="A37" s="187">
        <v>37</v>
      </c>
      <c r="B37" s="188" t="s">
        <v>534</v>
      </c>
      <c r="C37" s="188" t="s">
        <v>561</v>
      </c>
      <c r="D37" s="188" t="s">
        <v>567</v>
      </c>
      <c r="E37" s="190" t="str">
        <f t="shared" si="1"/>
        <v>5.2.5 制動性能（試験機） 5.2.5.4 簡単な走路試験</v>
      </c>
      <c r="F37" s="190" t="str">
        <f t="shared" si="0"/>
        <v>JIS D 9301 5.2.5 制動性能（試験機） 5.2.5.4 簡単な走路試験JIS D 9313-2:2026 4.6.5.7 j)</v>
      </c>
      <c r="G37" s="191">
        <v>14500</v>
      </c>
      <c r="H37" s="191">
        <v>15950.000000000002</v>
      </c>
      <c r="I37" s="190" t="s">
        <v>285</v>
      </c>
      <c r="J37" s="188">
        <v>0</v>
      </c>
    </row>
    <row r="38" spans="1:10" x14ac:dyDescent="0.2">
      <c r="A38" s="187">
        <v>38</v>
      </c>
      <c r="B38" s="188" t="s">
        <v>534</v>
      </c>
      <c r="C38" s="188" t="s">
        <v>561</v>
      </c>
      <c r="D38" s="188" t="s">
        <v>560</v>
      </c>
      <c r="E38" s="190" t="str">
        <f t="shared" si="1"/>
        <v>5.2.5 制動性能（試験機） 5.2.5.5 水ぬれ時と乾燥時との制動性能の比率</v>
      </c>
      <c r="F38" s="190" t="str">
        <f t="shared" si="0"/>
        <v>JIS D 9301 5.2.5 制動性能（試験機） 5.2.5.5 水ぬれ時と乾燥時との制動性能の比率JIS D 9313-2:2026 4.6.5.7 i)</v>
      </c>
      <c r="G38" s="191">
        <v>1500</v>
      </c>
      <c r="H38" s="191">
        <v>1650.0000000000002</v>
      </c>
      <c r="I38" s="190" t="s">
        <v>286</v>
      </c>
      <c r="J38" s="188">
        <v>0</v>
      </c>
    </row>
    <row r="39" spans="1:10" ht="24" x14ac:dyDescent="0.2">
      <c r="A39" s="187">
        <v>39</v>
      </c>
      <c r="B39" s="188" t="s">
        <v>534</v>
      </c>
      <c r="C39" s="189" t="s">
        <v>568</v>
      </c>
      <c r="D39" s="188" t="s">
        <v>569</v>
      </c>
      <c r="E39" s="190" t="str">
        <f t="shared" si="1"/>
        <v>5.2.6 ブレーキの耐熱性 5.2.6.3 要求事項</v>
      </c>
      <c r="F39" s="190" t="str">
        <f t="shared" si="0"/>
        <v>JIS D 9301 5.2.6 ブレーキの耐熱性 5.2.6.3 要求事項JIS D 9313-2:2026 4.7</v>
      </c>
      <c r="G39" s="191">
        <v>27500</v>
      </c>
      <c r="H39" s="191">
        <v>30250.000000000004</v>
      </c>
      <c r="I39" s="190" t="s">
        <v>287</v>
      </c>
      <c r="J39" s="188" t="s">
        <v>570</v>
      </c>
    </row>
    <row r="40" spans="1:10" x14ac:dyDescent="0.2">
      <c r="A40" s="187">
        <v>40</v>
      </c>
      <c r="B40" s="188" t="s">
        <v>534</v>
      </c>
      <c r="C40" s="188" t="s">
        <v>571</v>
      </c>
      <c r="D40" s="188" t="s">
        <v>572</v>
      </c>
      <c r="E40" s="190" t="str">
        <f t="shared" si="1"/>
        <v>5.2.5 制動性能 5.2.5.4 安全で円滑な停止特性（コースタハブ直線性試験）</v>
      </c>
      <c r="F40" s="190" t="str">
        <f t="shared" si="0"/>
        <v>JIS D 9301 5.2.5 制動性能 5.2.5.4 安全で円滑な停止特性（コースタハブ直線性試験）JIS D 9313-2:2026 4.6.4</v>
      </c>
      <c r="G40" s="191" t="s">
        <v>174</v>
      </c>
      <c r="H40" s="191" t="s">
        <v>174</v>
      </c>
      <c r="I40" s="190" t="s">
        <v>288</v>
      </c>
      <c r="J40" s="188">
        <v>0</v>
      </c>
    </row>
    <row r="41" spans="1:10" x14ac:dyDescent="0.2">
      <c r="A41" s="187">
        <v>41</v>
      </c>
      <c r="B41" s="188" t="s">
        <v>573</v>
      </c>
      <c r="C41" s="188" t="s">
        <v>574</v>
      </c>
      <c r="D41" s="188" t="s">
        <v>575</v>
      </c>
      <c r="E41" s="190" t="str">
        <f t="shared" si="1"/>
        <v>5.3.1 操だ（舵）安定性 a) 不円滑及び著しいがたつきの有無</v>
      </c>
      <c r="F41" s="190" t="str">
        <f t="shared" si="0"/>
        <v>JIS D 9301 5.3.1 操だ（舵）安定性 a) 不円滑及び著しいがたつきの有無0</v>
      </c>
      <c r="G41" s="191">
        <v>1500</v>
      </c>
      <c r="H41" s="191">
        <v>1650.0000000000002</v>
      </c>
      <c r="I41" s="190">
        <v>0</v>
      </c>
      <c r="J41" s="188">
        <v>0</v>
      </c>
    </row>
    <row r="42" spans="1:10" x14ac:dyDescent="0.2">
      <c r="A42" s="187">
        <v>42</v>
      </c>
      <c r="B42" s="188" t="s">
        <v>573</v>
      </c>
      <c r="C42" s="188" t="s">
        <v>574</v>
      </c>
      <c r="D42" s="188" t="s">
        <v>576</v>
      </c>
      <c r="E42" s="190" t="str">
        <f t="shared" si="1"/>
        <v>5.3.1 操だ（舵）安定性 b) 前輪分担荷重</v>
      </c>
      <c r="F42" s="190" t="str">
        <f t="shared" si="0"/>
        <v>JIS D 9301 5.3.1 操だ（舵）安定性 b) 前輪分担荷重0</v>
      </c>
      <c r="G42" s="191">
        <v>5500</v>
      </c>
      <c r="H42" s="191">
        <v>6050.0000000000009</v>
      </c>
      <c r="I42" s="190">
        <v>0</v>
      </c>
      <c r="J42" s="188">
        <v>0</v>
      </c>
    </row>
    <row r="43" spans="1:10" x14ac:dyDescent="0.2">
      <c r="A43" s="187">
        <v>43</v>
      </c>
      <c r="B43" s="188" t="s">
        <v>573</v>
      </c>
      <c r="C43" s="188" t="s">
        <v>574</v>
      </c>
      <c r="D43" s="188" t="s">
        <v>577</v>
      </c>
      <c r="E43" s="190" t="str">
        <f t="shared" si="1"/>
        <v>5.3.1 操だ（舵）安定性 c) 左右操舵角度</v>
      </c>
      <c r="F43" s="190" t="str">
        <f t="shared" si="0"/>
        <v>JIS D 9301 5.3.1 操だ（舵）安定性 c) 左右操舵角度0</v>
      </c>
      <c r="G43" s="191">
        <v>2500</v>
      </c>
      <c r="H43" s="191">
        <v>2750</v>
      </c>
      <c r="I43" s="190">
        <v>0</v>
      </c>
      <c r="J43" s="188" t="s">
        <v>527</v>
      </c>
    </row>
    <row r="44" spans="1:10" x14ac:dyDescent="0.2">
      <c r="A44" s="187">
        <v>44</v>
      </c>
      <c r="B44" s="188" t="s">
        <v>573</v>
      </c>
      <c r="C44" s="188" t="s">
        <v>176</v>
      </c>
      <c r="D44" s="188" t="s">
        <v>369</v>
      </c>
      <c r="E44" s="190" t="str">
        <f t="shared" si="1"/>
        <v>5.3.2 ハンドル 5.3.2.1 一般 a) ～ d)</v>
      </c>
      <c r="F44" s="190" t="str">
        <f t="shared" si="0"/>
        <v>JIS D 9301 5.3.2 ハンドル 5.3.2.1 一般 a) ～ d)0</v>
      </c>
      <c r="G44" s="191">
        <v>4000</v>
      </c>
      <c r="H44" s="191">
        <v>4400</v>
      </c>
      <c r="I44" s="190">
        <v>0</v>
      </c>
      <c r="J44" s="188" t="s">
        <v>578</v>
      </c>
    </row>
    <row r="45" spans="1:10" x14ac:dyDescent="0.2">
      <c r="A45" s="187">
        <v>45</v>
      </c>
      <c r="B45" s="188" t="s">
        <v>573</v>
      </c>
      <c r="C45" s="188" t="s">
        <v>176</v>
      </c>
      <c r="D45" s="188" t="s">
        <v>579</v>
      </c>
      <c r="E45" s="190" t="str">
        <f t="shared" si="1"/>
        <v>5.3.2 ハンドル 5.3.2.1 一般 e) 低温離脱力試験（グリップ、エンドキャップ）</v>
      </c>
      <c r="F45" s="190" t="str">
        <f t="shared" si="0"/>
        <v>JIS D 9301 5.3.2 ハンドル 5.3.2.1 一般 e) 低温離脱力試験（グリップ、エンドキャップ）JIS D 9313-3:2026 4.1.1</v>
      </c>
      <c r="G45" s="191">
        <v>15000</v>
      </c>
      <c r="H45" s="191">
        <v>16500</v>
      </c>
      <c r="I45" s="190" t="s">
        <v>289</v>
      </c>
      <c r="J45" s="188" t="s">
        <v>580</v>
      </c>
    </row>
    <row r="46" spans="1:10" x14ac:dyDescent="0.2">
      <c r="A46" s="187">
        <v>46</v>
      </c>
      <c r="B46" s="188" t="s">
        <v>573</v>
      </c>
      <c r="C46" s="188" t="s">
        <v>176</v>
      </c>
      <c r="D46" s="188" t="s">
        <v>581</v>
      </c>
      <c r="E46" s="190" t="str">
        <f t="shared" si="1"/>
        <v>5.3.2 ハンドル 5.3.2.1 一般 e) 温水離脱力試験（グリップ）</v>
      </c>
      <c r="F46" s="190" t="str">
        <f t="shared" si="0"/>
        <v>JIS D 9301 5.3.2 ハンドル 5.3.2.1 一般 e) 温水離脱力試験（グリップ）JIS D 9313-3:2026 4.1.2</v>
      </c>
      <c r="G46" s="191">
        <v>13000</v>
      </c>
      <c r="H46" s="191">
        <v>14300.000000000002</v>
      </c>
      <c r="I46" s="190" t="s">
        <v>290</v>
      </c>
      <c r="J46" s="188" t="s">
        <v>580</v>
      </c>
    </row>
    <row r="47" spans="1:10" ht="24" x14ac:dyDescent="0.2">
      <c r="A47" s="187">
        <v>47</v>
      </c>
      <c r="B47" s="188" t="s">
        <v>573</v>
      </c>
      <c r="C47" s="188" t="s">
        <v>176</v>
      </c>
      <c r="D47" s="188" t="s">
        <v>370</v>
      </c>
      <c r="E47" s="190" t="str">
        <f t="shared" si="1"/>
        <v>5.3.2 ハンドル 5.3.2.1 一般 e) End Closure Punch-Out Test (ASTM F2793-14:2023）</v>
      </c>
      <c r="F47" s="190" t="str">
        <f t="shared" si="0"/>
        <v>JIS D 9301 5.3.2 ハンドル 5.3.2.1 一般 e) End Closure Punch-Out Test (ASTM F2793-14:2023）ASTM F 2793-14:2023 9.2</v>
      </c>
      <c r="G47" s="191">
        <v>10000</v>
      </c>
      <c r="H47" s="191">
        <v>11000</v>
      </c>
      <c r="I47" s="190" t="s">
        <v>291</v>
      </c>
      <c r="J47" s="188" t="s">
        <v>582</v>
      </c>
    </row>
    <row r="48" spans="1:10" x14ac:dyDescent="0.2">
      <c r="A48" s="187">
        <v>48</v>
      </c>
      <c r="B48" s="188" t="s">
        <v>573</v>
      </c>
      <c r="C48" s="188" t="s">
        <v>176</v>
      </c>
      <c r="D48" s="188" t="s">
        <v>583</v>
      </c>
      <c r="E48" s="190" t="str">
        <f t="shared" si="1"/>
        <v>5.3.2 ハンドル 5.3.2.1 一般 f) アヘッド式</v>
      </c>
      <c r="F48" s="190" t="str">
        <f t="shared" si="0"/>
        <v>JIS D 9301 5.3.2 ハンドル 5.3.2.1 一般 f) アヘッド式0</v>
      </c>
      <c r="G48" s="191">
        <v>2500</v>
      </c>
      <c r="H48" s="191">
        <v>2750</v>
      </c>
      <c r="I48" s="190">
        <v>0</v>
      </c>
      <c r="J48" s="188">
        <v>0</v>
      </c>
    </row>
    <row r="49" spans="1:10" x14ac:dyDescent="0.2">
      <c r="A49" s="187">
        <v>49</v>
      </c>
      <c r="B49" s="188" t="s">
        <v>573</v>
      </c>
      <c r="C49" s="188" t="s">
        <v>176</v>
      </c>
      <c r="D49" s="188" t="s">
        <v>584</v>
      </c>
      <c r="E49" s="190" t="str">
        <f t="shared" si="1"/>
        <v>5.3.2 ハンドル 5.3.2.2 a)ハンドルステムの片側曲げ強度</v>
      </c>
      <c r="F49" s="190" t="str">
        <f t="shared" si="0"/>
        <v>JIS D 9301 5.3.2 ハンドル 5.3.2.2 a)ハンドルステムの片側曲げ強度JIS D 9313-3:2026 4.2</v>
      </c>
      <c r="G49" s="191">
        <v>9500</v>
      </c>
      <c r="H49" s="191">
        <v>10450</v>
      </c>
      <c r="I49" s="190" t="s">
        <v>292</v>
      </c>
      <c r="J49" s="188">
        <v>0</v>
      </c>
    </row>
    <row r="50" spans="1:10" x14ac:dyDescent="0.2">
      <c r="A50" s="187">
        <v>50</v>
      </c>
      <c r="B50" s="188" t="s">
        <v>573</v>
      </c>
      <c r="C50" s="188" t="s">
        <v>176</v>
      </c>
      <c r="D50" s="188" t="s">
        <v>585</v>
      </c>
      <c r="E50" s="190" t="str">
        <f t="shared" si="1"/>
        <v>5.3.2 ハンドル 5.3.2.2 b)ハンドルバー及びハンドルステムの片側曲げ強度</v>
      </c>
      <c r="F50" s="190" t="str">
        <f t="shared" si="0"/>
        <v>JIS D 9301 5.3.2 ハンドル 5.3.2.2 b)ハンドルバー及びハンドルステムの片側曲げ強度JIS D 9313-3:2026 4.3</v>
      </c>
      <c r="G50" s="191">
        <v>9500</v>
      </c>
      <c r="H50" s="191">
        <v>10450</v>
      </c>
      <c r="I50" s="190" t="s">
        <v>293</v>
      </c>
      <c r="J50" s="188">
        <v>0</v>
      </c>
    </row>
    <row r="51" spans="1:10" x14ac:dyDescent="0.2">
      <c r="A51" s="187">
        <v>51</v>
      </c>
      <c r="B51" s="188" t="s">
        <v>573</v>
      </c>
      <c r="C51" s="188" t="s">
        <v>176</v>
      </c>
      <c r="D51" s="188" t="s">
        <v>586</v>
      </c>
      <c r="E51" s="190" t="str">
        <f t="shared" si="1"/>
        <v>5.3.2 ハンドル 5.3.2.3 ハンドルステムの前方曲げ強度</v>
      </c>
      <c r="F51" s="190" t="str">
        <f t="shared" si="0"/>
        <v>JIS D 9301 5.3.2 ハンドル 5.3.2.3 ハンドルステムの前方曲げ強度JIS D 9313-3:2026 4.4</v>
      </c>
      <c r="G51" s="191">
        <v>9500</v>
      </c>
      <c r="H51" s="191">
        <v>10450</v>
      </c>
      <c r="I51" s="190" t="s">
        <v>294</v>
      </c>
      <c r="J51" s="188" t="s">
        <v>587</v>
      </c>
    </row>
    <row r="52" spans="1:10" x14ac:dyDescent="0.2">
      <c r="A52" s="187">
        <v>52</v>
      </c>
      <c r="B52" s="188" t="s">
        <v>573</v>
      </c>
      <c r="C52" s="188" t="s">
        <v>176</v>
      </c>
      <c r="D52" s="188" t="s">
        <v>588</v>
      </c>
      <c r="E52" s="190" t="str">
        <f t="shared" si="1"/>
        <v>5.3.2 ハンドル 5.3.2.4 ハンドルバーとハンドルステムとの固定強度</v>
      </c>
      <c r="F52" s="190" t="str">
        <f t="shared" si="0"/>
        <v>JIS D 9301 5.3.2 ハンドル 5.3.2.4 ハンドルバーとハンドルステムとの固定強度JIS D 9313-3:2026 4.5</v>
      </c>
      <c r="G52" s="191">
        <v>5500</v>
      </c>
      <c r="H52" s="191">
        <v>6050.0000000000009</v>
      </c>
      <c r="I52" s="190" t="s">
        <v>295</v>
      </c>
      <c r="J52" s="188">
        <v>0</v>
      </c>
    </row>
    <row r="53" spans="1:10" x14ac:dyDescent="0.2">
      <c r="A53" s="187">
        <v>53</v>
      </c>
      <c r="B53" s="188" t="s">
        <v>573</v>
      </c>
      <c r="C53" s="188" t="s">
        <v>176</v>
      </c>
      <c r="D53" s="188" t="s">
        <v>589</v>
      </c>
      <c r="E53" s="190" t="str">
        <f t="shared" si="1"/>
        <v>5.3.2 ハンドル 5.3.2.5 ハンドルステムとフォークコラムとの固定強度</v>
      </c>
      <c r="F53" s="190" t="str">
        <f t="shared" si="0"/>
        <v>JIS D 9301 5.3.2 ハンドル 5.3.2.5 ハンドルステムとフォークコラムとの固定強度JIS D 9313-3:2026 4.6</v>
      </c>
      <c r="G53" s="191">
        <v>5500</v>
      </c>
      <c r="H53" s="191">
        <v>6050.0000000000009</v>
      </c>
      <c r="I53" s="190" t="s">
        <v>296</v>
      </c>
      <c r="J53" s="188">
        <v>0</v>
      </c>
    </row>
    <row r="54" spans="1:10" x14ac:dyDescent="0.2">
      <c r="A54" s="187">
        <v>54</v>
      </c>
      <c r="B54" s="188" t="s">
        <v>573</v>
      </c>
      <c r="C54" s="188" t="s">
        <v>176</v>
      </c>
      <c r="D54" s="188" t="s">
        <v>590</v>
      </c>
      <c r="E54" s="190" t="str">
        <f t="shared" si="1"/>
        <v>5.3.2 ハンドル 5.3.2.6 バーエンドとハンドルバーとの固定強度</v>
      </c>
      <c r="F54" s="190" t="str">
        <f t="shared" si="0"/>
        <v>JIS D 9301 5.3.2 ハンドル 5.3.2.6 バーエンドとハンドルバーとの固定強度JIS D 9313-3:2026 4.7</v>
      </c>
      <c r="G54" s="191">
        <v>9500</v>
      </c>
      <c r="H54" s="191">
        <v>10450</v>
      </c>
      <c r="I54" s="190" t="s">
        <v>297</v>
      </c>
      <c r="J54" s="188">
        <v>0</v>
      </c>
    </row>
    <row r="55" spans="1:10" x14ac:dyDescent="0.2">
      <c r="A55" s="187">
        <v>55</v>
      </c>
      <c r="B55" s="188" t="s">
        <v>573</v>
      </c>
      <c r="C55" s="188" t="s">
        <v>176</v>
      </c>
      <c r="D55" s="188" t="s">
        <v>591</v>
      </c>
      <c r="E55" s="190" t="str">
        <f t="shared" si="1"/>
        <v>5.3.2 ハンドル 5.3.2.7 エアロバーとハンドルバーとの固定強度</v>
      </c>
      <c r="F55" s="190" t="str">
        <f t="shared" si="0"/>
        <v>JIS D 9301 5.3.2 ハンドル 5.3.2.7 エアロバーとハンドルバーとの固定強度JIS D 9313-3:2026 4.8</v>
      </c>
      <c r="G55" s="191">
        <v>9500</v>
      </c>
      <c r="H55" s="191">
        <v>10450</v>
      </c>
      <c r="I55" s="190" t="s">
        <v>298</v>
      </c>
      <c r="J55" s="188">
        <v>0</v>
      </c>
    </row>
    <row r="56" spans="1:10" x14ac:dyDescent="0.2">
      <c r="A56" s="187">
        <v>56</v>
      </c>
      <c r="B56" s="188" t="s">
        <v>573</v>
      </c>
      <c r="C56" s="188" t="s">
        <v>176</v>
      </c>
      <c r="D56" s="188" t="s">
        <v>592</v>
      </c>
      <c r="E56" s="190" t="str">
        <f t="shared" si="1"/>
        <v>5.3.2 ハンドル 5.3.2.8 ブレーキレバーの固定強度（ロッドブレーキ用のレバー付き形ハンドルのみ）</v>
      </c>
      <c r="F56" s="190" t="str">
        <f t="shared" si="0"/>
        <v>JIS D 9301 5.3.2 ハンドル 5.3.2.8 ブレーキレバーの固定強度（ロッドブレーキ用のレバー付き形ハンドルのみ）JIS D 9313-3:2026 4.10</v>
      </c>
      <c r="G56" s="191">
        <v>4500</v>
      </c>
      <c r="H56" s="191">
        <v>4950</v>
      </c>
      <c r="I56" s="190" t="s">
        <v>299</v>
      </c>
      <c r="J56" s="188" t="s">
        <v>593</v>
      </c>
    </row>
    <row r="57" spans="1:10" x14ac:dyDescent="0.2">
      <c r="A57" s="187">
        <v>57</v>
      </c>
      <c r="B57" s="188" t="s">
        <v>573</v>
      </c>
      <c r="C57" s="188" t="s">
        <v>176</v>
      </c>
      <c r="D57" s="188" t="s">
        <v>594</v>
      </c>
      <c r="E57" s="190" t="str">
        <f t="shared" si="1"/>
        <v>5.3.2 ハンドル 5.3.2.9 ハンドルバー及びハンドルステムの疲労強度</v>
      </c>
      <c r="F57" s="190" t="str">
        <f t="shared" si="0"/>
        <v>JIS D 9301 5.3.2 ハンドル 5.3.2.9 ハンドルバー及びハンドルステムの疲労強度JIS D 9313-3:2026 4.9</v>
      </c>
      <c r="G57" s="191">
        <v>47000</v>
      </c>
      <c r="H57" s="191">
        <v>51700.000000000007</v>
      </c>
      <c r="I57" s="190" t="s">
        <v>300</v>
      </c>
      <c r="J57" s="188" t="s">
        <v>595</v>
      </c>
    </row>
    <row r="58" spans="1:10" x14ac:dyDescent="0.2">
      <c r="A58" s="187">
        <v>58</v>
      </c>
      <c r="B58" s="188" t="s">
        <v>573</v>
      </c>
      <c r="C58" s="188" t="s">
        <v>176</v>
      </c>
      <c r="D58" s="188" t="s">
        <v>596</v>
      </c>
      <c r="E58" s="190" t="str">
        <f t="shared" si="1"/>
        <v>5.3.2 ハンドル 5.3.2.9 ハンドルバー及びハンドルステムの疲労強度　第一段階又は第二段階のみ</v>
      </c>
      <c r="F58" s="190" t="str">
        <f t="shared" si="0"/>
        <v>JIS D 9301 5.3.2 ハンドル 5.3.2.9 ハンドルバー及びハンドルステムの疲労強度　第一段階又は第二段階のみJIS D 9313-3:2026 4.9</v>
      </c>
      <c r="G58" s="191">
        <v>30000</v>
      </c>
      <c r="H58" s="191">
        <v>33000</v>
      </c>
      <c r="I58" s="190" t="s">
        <v>300</v>
      </c>
      <c r="J58" s="188">
        <v>0</v>
      </c>
    </row>
    <row r="59" spans="1:10" x14ac:dyDescent="0.2">
      <c r="A59" s="187">
        <v>59</v>
      </c>
      <c r="B59" s="188" t="s">
        <v>573</v>
      </c>
      <c r="C59" s="188" t="s">
        <v>176</v>
      </c>
      <c r="D59" s="188" t="s">
        <v>371</v>
      </c>
      <c r="E59" s="190" t="str">
        <f t="shared" si="1"/>
        <v>5.3.2 ハンドル 5.3.2.9 ハンドルバー及びハンドルステムの疲労強度（CFRP製部品）</v>
      </c>
      <c r="F59" s="190" t="str">
        <f t="shared" si="0"/>
        <v>JIS D 9301 5.3.2 ハンドル 5.3.2.9 ハンドルバー及びハンドルステムの疲労強度（CFRP製部品）JIS D 9313-3:2026 4.9</v>
      </c>
      <c r="G59" s="191">
        <v>48500</v>
      </c>
      <c r="H59" s="191">
        <v>53350.000000000007</v>
      </c>
      <c r="I59" s="190" t="s">
        <v>300</v>
      </c>
      <c r="J59" s="188" t="s">
        <v>595</v>
      </c>
    </row>
    <row r="60" spans="1:10" x14ac:dyDescent="0.2">
      <c r="A60" s="187">
        <v>60</v>
      </c>
      <c r="B60" s="188" t="s">
        <v>573</v>
      </c>
      <c r="C60" s="188" t="s">
        <v>176</v>
      </c>
      <c r="D60" s="188" t="s">
        <v>597</v>
      </c>
      <c r="E60" s="190" t="str">
        <f t="shared" si="1"/>
        <v>5.3.2 ハンドル 5.3.2.9 ハンドルバー及びハンドルステムの疲労強度（CFRP製部品）　第一段階又は第二段階のみ</v>
      </c>
      <c r="F60" s="190" t="str">
        <f t="shared" si="0"/>
        <v>JIS D 9301 5.3.2 ハンドル 5.3.2.9 ハンドルバー及びハンドルステムの疲労強度（CFRP製部品）　第一段階又は第二段階のみJIS D 9313-3:2026 4.9</v>
      </c>
      <c r="G60" s="191">
        <v>30500</v>
      </c>
      <c r="H60" s="191">
        <v>33550</v>
      </c>
      <c r="I60" s="190" t="s">
        <v>300</v>
      </c>
      <c r="J60" s="188">
        <v>0</v>
      </c>
    </row>
    <row r="61" spans="1:10" x14ac:dyDescent="0.2">
      <c r="A61" s="187">
        <v>61</v>
      </c>
      <c r="B61" s="188" t="s">
        <v>598</v>
      </c>
      <c r="C61" s="188" t="s">
        <v>599</v>
      </c>
      <c r="D61" s="188" t="s">
        <v>600</v>
      </c>
      <c r="E61" s="190" t="str">
        <f t="shared" si="1"/>
        <v>5.4.1 フレーム 5.4.1.2 a)パイプ、ラグ、取付金具</v>
      </c>
      <c r="F61" s="190" t="str">
        <f t="shared" si="0"/>
        <v>JIS D 9301 5.4.1 フレーム 5.4.1.2 a)パイプ、ラグ、取付金具0</v>
      </c>
      <c r="G61" s="191" t="s">
        <v>174</v>
      </c>
      <c r="H61" s="191" t="s">
        <v>174</v>
      </c>
      <c r="I61" s="190">
        <v>0</v>
      </c>
      <c r="J61" s="188">
        <v>0</v>
      </c>
    </row>
    <row r="62" spans="1:10" x14ac:dyDescent="0.2">
      <c r="A62" s="187">
        <v>62</v>
      </c>
      <c r="B62" s="188" t="s">
        <v>598</v>
      </c>
      <c r="C62" s="188" t="s">
        <v>599</v>
      </c>
      <c r="D62" s="188" t="s">
        <v>601</v>
      </c>
      <c r="E62" s="190" t="str">
        <f t="shared" si="1"/>
        <v>5.4.1 フレーム 5.4.1.2 b)左右のリアエンド</v>
      </c>
      <c r="F62" s="190" t="str">
        <f t="shared" si="0"/>
        <v>JIS D 9301 5.4.1 フレーム 5.4.1.2 b)左右のリアエンド0</v>
      </c>
      <c r="G62" s="191" t="s">
        <v>174</v>
      </c>
      <c r="H62" s="191" t="s">
        <v>174</v>
      </c>
      <c r="I62" s="190">
        <v>0</v>
      </c>
      <c r="J62" s="188">
        <v>0</v>
      </c>
    </row>
    <row r="63" spans="1:10" x14ac:dyDescent="0.2">
      <c r="A63" s="187">
        <v>63</v>
      </c>
      <c r="B63" s="188" t="s">
        <v>598</v>
      </c>
      <c r="C63" s="188" t="s">
        <v>599</v>
      </c>
      <c r="D63" s="188" t="s">
        <v>602</v>
      </c>
      <c r="E63" s="190" t="str">
        <f t="shared" si="1"/>
        <v>5.4.1 フレーム 5.4.1.2 c)どろよけ、キャリパブレーキ取付穴</v>
      </c>
      <c r="F63" s="190" t="str">
        <f t="shared" si="0"/>
        <v>JIS D 9301 5.4.1 フレーム 5.4.1.2 c)どろよけ、キャリパブレーキ取付穴0</v>
      </c>
      <c r="G63" s="191" t="s">
        <v>174</v>
      </c>
      <c r="H63" s="191" t="s">
        <v>174</v>
      </c>
      <c r="I63" s="190">
        <v>0</v>
      </c>
      <c r="J63" s="188">
        <v>0</v>
      </c>
    </row>
    <row r="64" spans="1:10" x14ac:dyDescent="0.2">
      <c r="A64" s="187">
        <v>64</v>
      </c>
      <c r="B64" s="188" t="s">
        <v>598</v>
      </c>
      <c r="C64" s="188" t="s">
        <v>599</v>
      </c>
      <c r="D64" s="188" t="s">
        <v>603</v>
      </c>
      <c r="E64" s="190" t="str">
        <f t="shared" si="1"/>
        <v>5.4.1 フレーム 5.4.1.2 d)ボトムブラケット右わん</v>
      </c>
      <c r="F64" s="190" t="str">
        <f t="shared" si="0"/>
        <v>JIS D 9301 5.4.1 フレーム 5.4.1.2 d)ボトムブラケット右わん0</v>
      </c>
      <c r="G64" s="191">
        <v>1500</v>
      </c>
      <c r="H64" s="191">
        <v>1650.0000000000002</v>
      </c>
      <c r="I64" s="190">
        <v>0</v>
      </c>
      <c r="J64" s="188">
        <v>0</v>
      </c>
    </row>
    <row r="65" spans="1:10" x14ac:dyDescent="0.2">
      <c r="A65" s="187">
        <v>65</v>
      </c>
      <c r="B65" s="188" t="s">
        <v>598</v>
      </c>
      <c r="C65" s="188" t="s">
        <v>599</v>
      </c>
      <c r="D65" s="188" t="s">
        <v>604</v>
      </c>
      <c r="E65" s="190" t="str">
        <f t="shared" si="1"/>
        <v>5.4.1 フレーム 5.4.1.2 e)ボトムブラケット軸直角度</v>
      </c>
      <c r="F65" s="190" t="str">
        <f t="shared" si="0"/>
        <v>JIS D 9301 5.4.1 フレーム 5.4.1.2 e)ボトムブラケット軸直角度0</v>
      </c>
      <c r="G65" s="191" t="s">
        <v>174</v>
      </c>
      <c r="H65" s="191" t="s">
        <v>174</v>
      </c>
      <c r="I65" s="190">
        <v>0</v>
      </c>
      <c r="J65" s="188">
        <v>0</v>
      </c>
    </row>
    <row r="66" spans="1:10" x14ac:dyDescent="0.2">
      <c r="A66" s="187">
        <v>66</v>
      </c>
      <c r="B66" s="188" t="s">
        <v>598</v>
      </c>
      <c r="C66" s="188" t="s">
        <v>599</v>
      </c>
      <c r="D66" s="188" t="s">
        <v>605</v>
      </c>
      <c r="E66" s="190" t="str">
        <f t="shared" si="1"/>
        <v>5.4.1 フレーム 5.4.1.2 f)シートポストの固定</v>
      </c>
      <c r="F66" s="190" t="str">
        <f t="shared" ref="F66:F129" si="2">"JIS D 9301 "&amp;E66&amp;I66</f>
        <v>JIS D 9301 5.4.1 フレーム 5.4.1.2 f)シートポストの固定0</v>
      </c>
      <c r="G66" s="191">
        <v>1500</v>
      </c>
      <c r="H66" s="191">
        <v>1650.0000000000002</v>
      </c>
      <c r="I66" s="190">
        <v>0</v>
      </c>
      <c r="J66" s="188">
        <v>0</v>
      </c>
    </row>
    <row r="67" spans="1:10" x14ac:dyDescent="0.2">
      <c r="A67" s="187">
        <v>67</v>
      </c>
      <c r="B67" s="188" t="s">
        <v>598</v>
      </c>
      <c r="C67" s="188" t="s">
        <v>599</v>
      </c>
      <c r="D67" s="188" t="s">
        <v>606</v>
      </c>
      <c r="E67" s="190" t="str">
        <f t="shared" ref="E67:E130" si="3">C67&amp;" "&amp;D67</f>
        <v>5.4.1 フレーム 5.4.1.2 g)ヘッド部、ハンガー部のがたつき</v>
      </c>
      <c r="F67" s="190" t="str">
        <f t="shared" si="2"/>
        <v>JIS D 9301 5.4.1 フレーム 5.4.1.2 g)ヘッド部、ハンガー部のがたつき0</v>
      </c>
      <c r="G67" s="191">
        <v>1500</v>
      </c>
      <c r="H67" s="191">
        <v>1650.0000000000002</v>
      </c>
      <c r="I67" s="190">
        <v>0</v>
      </c>
      <c r="J67" s="188" t="s">
        <v>607</v>
      </c>
    </row>
    <row r="68" spans="1:10" x14ac:dyDescent="0.2">
      <c r="A68" s="187">
        <v>68</v>
      </c>
      <c r="B68" s="188" t="s">
        <v>598</v>
      </c>
      <c r="C68" s="188" t="s">
        <v>599</v>
      </c>
      <c r="D68" s="188" t="s">
        <v>608</v>
      </c>
      <c r="E68" s="190" t="str">
        <f t="shared" si="3"/>
        <v>5.4.1 フレーム 5.4.1.2 h)適切な表面処理</v>
      </c>
      <c r="F68" s="190" t="str">
        <f t="shared" si="2"/>
        <v>JIS D 9301 5.4.1 フレーム 5.4.1.2 h)適切な表面処理0</v>
      </c>
      <c r="G68" s="191">
        <v>1500</v>
      </c>
      <c r="H68" s="191">
        <v>1650.0000000000002</v>
      </c>
      <c r="I68" s="190">
        <v>0</v>
      </c>
      <c r="J68" s="188" t="s">
        <v>607</v>
      </c>
    </row>
    <row r="69" spans="1:10" x14ac:dyDescent="0.2">
      <c r="A69" s="187">
        <v>69</v>
      </c>
      <c r="B69" s="188" t="s">
        <v>598</v>
      </c>
      <c r="C69" s="188" t="s">
        <v>599</v>
      </c>
      <c r="D69" s="188" t="s">
        <v>177</v>
      </c>
      <c r="E69" s="190" t="str">
        <f t="shared" si="3"/>
        <v>5.4.1 フレーム 5.4.1.3 サスペンションフレームの要求事項</v>
      </c>
      <c r="F69" s="190" t="str">
        <f t="shared" si="2"/>
        <v>JIS D 9301 5.4.1 フレーム 5.4.1.3 サスペンションフレームの要求事項0</v>
      </c>
      <c r="G69" s="191">
        <v>1500</v>
      </c>
      <c r="H69" s="191">
        <v>1650.0000000000002</v>
      </c>
      <c r="I69" s="190">
        <v>0</v>
      </c>
      <c r="J69" s="188" t="s">
        <v>607</v>
      </c>
    </row>
    <row r="70" spans="1:10" x14ac:dyDescent="0.2">
      <c r="A70" s="187">
        <v>70</v>
      </c>
      <c r="B70" s="188" t="s">
        <v>598</v>
      </c>
      <c r="C70" s="188" t="s">
        <v>599</v>
      </c>
      <c r="D70" s="188" t="s">
        <v>372</v>
      </c>
      <c r="E70" s="190" t="str">
        <f t="shared" si="3"/>
        <v>5.4.1 フレーム 5.4.1.4 フレームの質量落下による衝撃強度</v>
      </c>
      <c r="F70" s="190" t="str">
        <f t="shared" si="2"/>
        <v>JIS D 9301 5.4.1 フレーム 5.4.1.4 フレームの質量落下による衝撃強度JIS D 9313-4:2026 4.1</v>
      </c>
      <c r="G70" s="191">
        <v>13000</v>
      </c>
      <c r="H70" s="191">
        <v>14300.000000000002</v>
      </c>
      <c r="I70" s="190" t="s">
        <v>301</v>
      </c>
      <c r="J70" s="188">
        <v>0</v>
      </c>
    </row>
    <row r="71" spans="1:10" x14ac:dyDescent="0.2">
      <c r="A71" s="187">
        <v>71</v>
      </c>
      <c r="B71" s="188" t="s">
        <v>598</v>
      </c>
      <c r="C71" s="188" t="s">
        <v>599</v>
      </c>
      <c r="D71" s="188" t="s">
        <v>373</v>
      </c>
      <c r="E71" s="190" t="str">
        <f t="shared" si="3"/>
        <v>5.4.1 フレーム 5.4.1.5 フレームフォークアセンブリの前倒しによる衝撃強度</v>
      </c>
      <c r="F71" s="190" t="str">
        <f t="shared" si="2"/>
        <v>JIS D 9301 5.4.1 フレーム 5.4.1.5 フレームフォークアセンブリの前倒しによる衝撃強度JIS D 9313-4:2026 4.2</v>
      </c>
      <c r="G71" s="191">
        <v>13000</v>
      </c>
      <c r="H71" s="191">
        <v>14300.000000000002</v>
      </c>
      <c r="I71" s="190" t="s">
        <v>302</v>
      </c>
      <c r="J71" s="188">
        <v>0</v>
      </c>
    </row>
    <row r="72" spans="1:10" x14ac:dyDescent="0.2">
      <c r="A72" s="187">
        <v>72</v>
      </c>
      <c r="B72" s="188" t="s">
        <v>598</v>
      </c>
      <c r="C72" s="188" t="s">
        <v>599</v>
      </c>
      <c r="D72" s="188" t="s">
        <v>374</v>
      </c>
      <c r="E72" s="190" t="str">
        <f t="shared" si="3"/>
        <v>5.4.1 フレーム 5.4.1.6 フレームのペダル力による疲労強度</v>
      </c>
      <c r="F72" s="190" t="str">
        <f t="shared" si="2"/>
        <v>JIS D 9301 5.4.1 フレーム 5.4.1.6 フレームのペダル力による疲労強度JIS D 9313-4:2026 4.3</v>
      </c>
      <c r="G72" s="191">
        <v>41000</v>
      </c>
      <c r="H72" s="191">
        <v>45100.000000000007</v>
      </c>
      <c r="I72" s="190" t="s">
        <v>303</v>
      </c>
      <c r="J72" s="188">
        <v>0</v>
      </c>
    </row>
    <row r="73" spans="1:10" x14ac:dyDescent="0.2">
      <c r="A73" s="187">
        <v>73</v>
      </c>
      <c r="B73" s="188" t="s">
        <v>598</v>
      </c>
      <c r="C73" s="188" t="s">
        <v>599</v>
      </c>
      <c r="D73" s="188" t="s">
        <v>609</v>
      </c>
      <c r="E73" s="190" t="str">
        <f t="shared" si="3"/>
        <v>5.4.1 フレーム 5.4.1.6 フレームのペダル力による疲労強度（繊維強化樹脂製フレーム）</v>
      </c>
      <c r="F73" s="190" t="str">
        <f t="shared" si="2"/>
        <v>JIS D 9301 5.4.1 フレーム 5.4.1.6 フレームのペダル力による疲労強度（繊維強化樹脂製フレーム）JIS D 9313-4:2026 4.3</v>
      </c>
      <c r="G73" s="191">
        <v>44000</v>
      </c>
      <c r="H73" s="191">
        <v>48400.000000000007</v>
      </c>
      <c r="I73" s="190" t="s">
        <v>303</v>
      </c>
      <c r="J73" s="188">
        <v>0</v>
      </c>
    </row>
    <row r="74" spans="1:10" x14ac:dyDescent="0.2">
      <c r="A74" s="187">
        <v>74</v>
      </c>
      <c r="B74" s="188" t="s">
        <v>598</v>
      </c>
      <c r="C74" s="188" t="s">
        <v>599</v>
      </c>
      <c r="D74" s="188" t="s">
        <v>375</v>
      </c>
      <c r="E74" s="190" t="str">
        <f t="shared" si="3"/>
        <v>5.4.1 フレーム 5.4.1.7 フレームの水平力による疲労強度</v>
      </c>
      <c r="F74" s="190" t="str">
        <f t="shared" si="2"/>
        <v>JIS D 9301 5.4.1 フレーム 5.4.1.7 フレームの水平力による疲労強度JIS D 9313-4:2026 4.4</v>
      </c>
      <c r="G74" s="191">
        <v>36500</v>
      </c>
      <c r="H74" s="191">
        <v>40150</v>
      </c>
      <c r="I74" s="190" t="s">
        <v>304</v>
      </c>
      <c r="J74" s="188">
        <v>0</v>
      </c>
    </row>
    <row r="75" spans="1:10" x14ac:dyDescent="0.2">
      <c r="A75" s="187">
        <v>75</v>
      </c>
      <c r="B75" s="188" t="s">
        <v>598</v>
      </c>
      <c r="C75" s="188" t="s">
        <v>599</v>
      </c>
      <c r="D75" s="188" t="s">
        <v>610</v>
      </c>
      <c r="E75" s="190" t="str">
        <f t="shared" si="3"/>
        <v>5.4.1 フレーム 5.4.1.7 フレームの水平力による疲労強度（繊維強化樹脂製フレーム）</v>
      </c>
      <c r="F75" s="190" t="str">
        <f t="shared" si="2"/>
        <v>JIS D 9301 5.4.1 フレーム 5.4.1.7 フレームの水平力による疲労強度（繊維強化樹脂製フレーム）JIS D 9313-4:2026 4.4</v>
      </c>
      <c r="G75" s="191">
        <v>39500</v>
      </c>
      <c r="H75" s="191">
        <v>43450</v>
      </c>
      <c r="I75" s="190" t="s">
        <v>304</v>
      </c>
      <c r="J75" s="188">
        <v>0</v>
      </c>
    </row>
    <row r="76" spans="1:10" x14ac:dyDescent="0.2">
      <c r="A76" s="187">
        <v>76</v>
      </c>
      <c r="B76" s="188" t="s">
        <v>598</v>
      </c>
      <c r="C76" s="188" t="s">
        <v>599</v>
      </c>
      <c r="D76" s="188" t="s">
        <v>376</v>
      </c>
      <c r="E76" s="190" t="str">
        <f t="shared" si="3"/>
        <v>5.4.1 フレーム 5.4.1.8 フレームの鉛直力による疲労強度</v>
      </c>
      <c r="F76" s="190" t="str">
        <f t="shared" si="2"/>
        <v>JIS D 9301 5.4.1 フレーム 5.4.1.8 フレームの鉛直力による疲労強度JIS D 9313-4:2026 4.5</v>
      </c>
      <c r="G76" s="191">
        <v>36500</v>
      </c>
      <c r="H76" s="191">
        <v>40150</v>
      </c>
      <c r="I76" s="190" t="s">
        <v>305</v>
      </c>
      <c r="J76" s="188">
        <v>0</v>
      </c>
    </row>
    <row r="77" spans="1:10" x14ac:dyDescent="0.2">
      <c r="A77" s="187">
        <v>77</v>
      </c>
      <c r="B77" s="188" t="s">
        <v>598</v>
      </c>
      <c r="C77" s="188" t="s">
        <v>599</v>
      </c>
      <c r="D77" s="188" t="s">
        <v>611</v>
      </c>
      <c r="E77" s="190" t="str">
        <f t="shared" si="3"/>
        <v>5.4.1 フレーム 5.4.1.8 フレームの鉛直力による疲労強度（繊維強化樹脂製フレーム）</v>
      </c>
      <c r="F77" s="190" t="str">
        <f t="shared" si="2"/>
        <v>JIS D 9301 5.4.1 フレーム 5.4.1.8 フレームの鉛直力による疲労強度（繊維強化樹脂製フレーム）JIS D 9313-4:2026 4.5</v>
      </c>
      <c r="G77" s="191">
        <v>39500</v>
      </c>
      <c r="H77" s="191">
        <v>43450</v>
      </c>
      <c r="I77" s="190" t="s">
        <v>305</v>
      </c>
      <c r="J77" s="188">
        <v>0</v>
      </c>
    </row>
    <row r="78" spans="1:10" x14ac:dyDescent="0.2">
      <c r="A78" s="187">
        <v>78</v>
      </c>
      <c r="B78" s="188" t="s">
        <v>598</v>
      </c>
      <c r="C78" s="188" t="s">
        <v>599</v>
      </c>
      <c r="D78" s="188" t="s">
        <v>612</v>
      </c>
      <c r="E78" s="190" t="str">
        <f t="shared" si="3"/>
        <v>5.4.1 フレーム 5.4.1.9 リアブレーキ台座の強度</v>
      </c>
      <c r="F78" s="190" t="str">
        <f t="shared" si="2"/>
        <v>JIS D 9301 5.4.1 フレーム 5.4.1.9 リアブレーキ台座の強度JIS D 9313-4:2026 4.6</v>
      </c>
      <c r="G78" s="191">
        <v>30000</v>
      </c>
      <c r="H78" s="191">
        <v>33000</v>
      </c>
      <c r="I78" s="190" t="s">
        <v>306</v>
      </c>
      <c r="J78" s="188">
        <v>0</v>
      </c>
    </row>
    <row r="79" spans="1:10" x14ac:dyDescent="0.2">
      <c r="A79" s="187">
        <v>79</v>
      </c>
      <c r="B79" s="188" t="s">
        <v>598</v>
      </c>
      <c r="C79" s="188" t="s">
        <v>268</v>
      </c>
      <c r="D79" s="188" t="s">
        <v>613</v>
      </c>
      <c r="E79" s="190" t="str">
        <f t="shared" si="3"/>
        <v>5.4.2 フロントフォーク 5.4.2.2 構造 a) 接合部の接合</v>
      </c>
      <c r="F79" s="190" t="str">
        <f t="shared" si="2"/>
        <v>JIS D 9301 5.4.2 フロントフォーク 5.4.2.2 構造 a) 接合部の接合0</v>
      </c>
      <c r="G79" s="191" t="s">
        <v>174</v>
      </c>
      <c r="H79" s="191" t="s">
        <v>174</v>
      </c>
      <c r="I79" s="190">
        <v>0</v>
      </c>
      <c r="J79" s="188">
        <v>0</v>
      </c>
    </row>
    <row r="80" spans="1:10" x14ac:dyDescent="0.2">
      <c r="A80" s="187">
        <v>80</v>
      </c>
      <c r="B80" s="188" t="s">
        <v>598</v>
      </c>
      <c r="C80" s="188" t="s">
        <v>268</v>
      </c>
      <c r="D80" s="188" t="s">
        <v>614</v>
      </c>
      <c r="E80" s="190" t="str">
        <f t="shared" si="3"/>
        <v>5.4.2 フロントフォーク 5.4.2.2 構造 b) フォークコラムのハンドルはめ合い部</v>
      </c>
      <c r="F80" s="190" t="str">
        <f t="shared" si="2"/>
        <v>JIS D 9301 5.4.2 フロントフォーク 5.4.2.2 構造 b) フォークコラムのハンドルはめ合い部0</v>
      </c>
      <c r="G80" s="191">
        <v>1500</v>
      </c>
      <c r="H80" s="191">
        <v>1650.0000000000002</v>
      </c>
      <c r="I80" s="190">
        <v>0</v>
      </c>
      <c r="J80" s="188" t="s">
        <v>607</v>
      </c>
    </row>
    <row r="81" spans="1:10" x14ac:dyDescent="0.2">
      <c r="A81" s="187">
        <v>81</v>
      </c>
      <c r="B81" s="188" t="s">
        <v>598</v>
      </c>
      <c r="C81" s="188" t="s">
        <v>268</v>
      </c>
      <c r="D81" s="188" t="s">
        <v>615</v>
      </c>
      <c r="E81" s="190" t="str">
        <f t="shared" si="3"/>
        <v>5.4.2 フロントフォーク 5.4.2.2 構造 c) 下玉押しはめ合い部の偏心</v>
      </c>
      <c r="F81" s="190" t="str">
        <f t="shared" si="2"/>
        <v>JIS D 9301 5.4.2 フロントフォーク 5.4.2.2 構造 c) 下玉押しはめ合い部の偏心0</v>
      </c>
      <c r="G81" s="191" t="s">
        <v>174</v>
      </c>
      <c r="H81" s="191" t="s">
        <v>174</v>
      </c>
      <c r="I81" s="190">
        <v>0</v>
      </c>
      <c r="J81" s="188">
        <v>0</v>
      </c>
    </row>
    <row r="82" spans="1:10" x14ac:dyDescent="0.2">
      <c r="A82" s="187">
        <v>82</v>
      </c>
      <c r="B82" s="188" t="s">
        <v>598</v>
      </c>
      <c r="C82" s="188" t="s">
        <v>268</v>
      </c>
      <c r="D82" s="188" t="s">
        <v>616</v>
      </c>
      <c r="E82" s="190" t="str">
        <f t="shared" si="3"/>
        <v>5.4.2 フロントフォーク 5.4.2.2 構造 d) キャリパブレーキ貫通穴</v>
      </c>
      <c r="F82" s="190" t="str">
        <f t="shared" si="2"/>
        <v>JIS D 9301 5.4.2 フロントフォーク 5.4.2.2 構造 d) キャリパブレーキ貫通穴0</v>
      </c>
      <c r="G82" s="191" t="s">
        <v>174</v>
      </c>
      <c r="H82" s="191" t="s">
        <v>174</v>
      </c>
      <c r="I82" s="190">
        <v>0</v>
      </c>
      <c r="J82" s="188">
        <v>0</v>
      </c>
    </row>
    <row r="83" spans="1:10" x14ac:dyDescent="0.2">
      <c r="A83" s="187">
        <v>83</v>
      </c>
      <c r="B83" s="188" t="s">
        <v>598</v>
      </c>
      <c r="C83" s="188" t="s">
        <v>268</v>
      </c>
      <c r="D83" s="188" t="s">
        <v>617</v>
      </c>
      <c r="E83" s="190" t="str">
        <f t="shared" si="3"/>
        <v>5.4.2 フロントフォーク 5.4.2.2 構造 e) 左右のつめ</v>
      </c>
      <c r="F83" s="190" t="str">
        <f t="shared" si="2"/>
        <v>JIS D 9301 5.4.2 フロントフォーク 5.4.2.2 構造 e) 左右のつめ0</v>
      </c>
      <c r="G83" s="191" t="s">
        <v>174</v>
      </c>
      <c r="H83" s="191" t="s">
        <v>174</v>
      </c>
      <c r="I83" s="190">
        <v>0</v>
      </c>
      <c r="J83" s="188">
        <v>0</v>
      </c>
    </row>
    <row r="84" spans="1:10" x14ac:dyDescent="0.2">
      <c r="A84" s="187">
        <v>84</v>
      </c>
      <c r="B84" s="188" t="s">
        <v>598</v>
      </c>
      <c r="C84" s="188" t="s">
        <v>268</v>
      </c>
      <c r="D84" s="188" t="s">
        <v>618</v>
      </c>
      <c r="E84" s="190" t="str">
        <f t="shared" si="3"/>
        <v>5.4.2 フロントフォーク 5.4.2.2 構造 f) つめ溝底</v>
      </c>
      <c r="F84" s="190" t="str">
        <f t="shared" si="2"/>
        <v>JIS D 9301 5.4.2 フロントフォーク 5.4.2.2 構造 f) つめ溝底0</v>
      </c>
      <c r="G84" s="191" t="s">
        <v>174</v>
      </c>
      <c r="H84" s="191" t="s">
        <v>174</v>
      </c>
      <c r="I84" s="190">
        <v>0</v>
      </c>
      <c r="J84" s="188">
        <v>0</v>
      </c>
    </row>
    <row r="85" spans="1:10" x14ac:dyDescent="0.2">
      <c r="A85" s="187">
        <v>85</v>
      </c>
      <c r="B85" s="188" t="s">
        <v>598</v>
      </c>
      <c r="C85" s="188" t="s">
        <v>268</v>
      </c>
      <c r="D85" s="188" t="s">
        <v>377</v>
      </c>
      <c r="E85" s="190" t="str">
        <f t="shared" si="3"/>
        <v>5.4.2 フロントフォーク 5.4.2.3 サスペンションフォークのタイヤクリアランス</v>
      </c>
      <c r="F85" s="190" t="str">
        <f t="shared" si="2"/>
        <v>JIS D 9301 5.4.2 フロントフォーク 5.4.2.3 サスペンションフォークのタイヤクリアランスJIS D 9313-4:2026 5.1</v>
      </c>
      <c r="G85" s="191">
        <v>15000</v>
      </c>
      <c r="H85" s="191">
        <v>16500</v>
      </c>
      <c r="I85" s="190" t="s">
        <v>307</v>
      </c>
      <c r="J85" s="188">
        <v>0</v>
      </c>
    </row>
    <row r="86" spans="1:10" x14ac:dyDescent="0.2">
      <c r="A86" s="187">
        <v>86</v>
      </c>
      <c r="B86" s="188" t="s">
        <v>598</v>
      </c>
      <c r="C86" s="188" t="s">
        <v>268</v>
      </c>
      <c r="D86" s="188" t="s">
        <v>378</v>
      </c>
      <c r="E86" s="190" t="str">
        <f t="shared" si="3"/>
        <v>5.4.2 フロントフォーク 5.4.2.4.1 サスペンションフォークの引張強度</v>
      </c>
      <c r="F86" s="190" t="str">
        <f t="shared" si="2"/>
        <v>JIS D 9301 5.4.2 フロントフォーク 5.4.2.4.1 サスペンションフォークの引張強度JIS D 9313-4:2026 5.2.1</v>
      </c>
      <c r="G86" s="191">
        <v>15000</v>
      </c>
      <c r="H86" s="191">
        <v>16500</v>
      </c>
      <c r="I86" s="190" t="s">
        <v>308</v>
      </c>
      <c r="J86" s="188">
        <v>0</v>
      </c>
    </row>
    <row r="87" spans="1:10" x14ac:dyDescent="0.2">
      <c r="A87" s="187">
        <v>87</v>
      </c>
      <c r="B87" s="188" t="s">
        <v>598</v>
      </c>
      <c r="C87" s="188" t="s">
        <v>268</v>
      </c>
      <c r="D87" s="188" t="s">
        <v>379</v>
      </c>
      <c r="E87" s="190" t="str">
        <f t="shared" si="3"/>
        <v>5.4.2 フロントフォーク 5.4.2.4.2 非溶接フロントフォークの引張強度</v>
      </c>
      <c r="F87" s="190" t="str">
        <f t="shared" si="2"/>
        <v>JIS D 9301 5.4.2 フロントフォーク 5.4.2.4.2 非溶接フロントフォークの引張強度JIS D 9313-4:2026 5.2.2</v>
      </c>
      <c r="G87" s="191">
        <v>15000</v>
      </c>
      <c r="H87" s="191">
        <v>16500</v>
      </c>
      <c r="I87" s="190" t="s">
        <v>309</v>
      </c>
      <c r="J87" s="188">
        <v>0</v>
      </c>
    </row>
    <row r="88" spans="1:10" x14ac:dyDescent="0.2">
      <c r="A88" s="187">
        <v>88</v>
      </c>
      <c r="B88" s="188" t="s">
        <v>598</v>
      </c>
      <c r="C88" s="188" t="s">
        <v>268</v>
      </c>
      <c r="D88" s="188" t="s">
        <v>380</v>
      </c>
      <c r="E88" s="190" t="str">
        <f t="shared" si="3"/>
        <v>5.4.2 フロントフォーク 5.4.2.5 フロントフォークの曲げ強度</v>
      </c>
      <c r="F88" s="190" t="str">
        <f t="shared" si="2"/>
        <v>JIS D 9301 5.4.2 フロントフォーク 5.4.2.5 フロントフォークの曲げ強度JIS D 9313-4:2026 5.3</v>
      </c>
      <c r="G88" s="191">
        <v>15000</v>
      </c>
      <c r="H88" s="191">
        <v>16500</v>
      </c>
      <c r="I88" s="190" t="s">
        <v>310</v>
      </c>
      <c r="J88" s="188">
        <v>0</v>
      </c>
    </row>
    <row r="89" spans="1:10" x14ac:dyDescent="0.2">
      <c r="A89" s="187">
        <v>89</v>
      </c>
      <c r="B89" s="188" t="s">
        <v>598</v>
      </c>
      <c r="C89" s="188" t="s">
        <v>268</v>
      </c>
      <c r="D89" s="188" t="s">
        <v>619</v>
      </c>
      <c r="E89" s="190" t="str">
        <f t="shared" si="3"/>
        <v>5.4.2 フロントフォーク 5.4.2.6 フロントフォークの衝撃強度 a) 金属製フロントフォーク　試験方法1</v>
      </c>
      <c r="F89" s="190" t="str">
        <f t="shared" si="2"/>
        <v>JIS D 9301 5.4.2 フロントフォーク 5.4.2.6 フロントフォークの衝撃強度 a) 金属製フロントフォーク　試験方法1JIS D 9313-4:2026 5.4.1</v>
      </c>
      <c r="G89" s="191">
        <v>13000</v>
      </c>
      <c r="H89" s="191">
        <v>14300.000000000002</v>
      </c>
      <c r="I89" s="190" t="s">
        <v>311</v>
      </c>
      <c r="J89" s="188">
        <v>0</v>
      </c>
    </row>
    <row r="90" spans="1:10" x14ac:dyDescent="0.2">
      <c r="A90" s="187">
        <v>90</v>
      </c>
      <c r="B90" s="188" t="s">
        <v>598</v>
      </c>
      <c r="C90" s="188" t="s">
        <v>268</v>
      </c>
      <c r="D90" s="188" t="s">
        <v>620</v>
      </c>
      <c r="E90" s="190" t="str">
        <f t="shared" si="3"/>
        <v>5.4.2 フロントフォーク 5.4.2.6 フロントフォークの衝撃強度 a) 金属製フロントフォーク　試験方法2</v>
      </c>
      <c r="F90" s="190" t="str">
        <f t="shared" si="2"/>
        <v>JIS D 9301 5.4.2 フロントフォーク 5.4.2.6 フロントフォークの衝撃強度 a) 金属製フロントフォーク　試験方法2JIS D 9313-4:2026 5.4.2</v>
      </c>
      <c r="G90" s="191">
        <v>12000</v>
      </c>
      <c r="H90" s="191">
        <v>13200.000000000002</v>
      </c>
      <c r="I90" s="190" t="s">
        <v>312</v>
      </c>
      <c r="J90" s="188">
        <v>0</v>
      </c>
    </row>
    <row r="91" spans="1:10" x14ac:dyDescent="0.2">
      <c r="A91" s="187">
        <v>91</v>
      </c>
      <c r="B91" s="188" t="s">
        <v>598</v>
      </c>
      <c r="C91" s="188" t="s">
        <v>268</v>
      </c>
      <c r="D91" s="188" t="s">
        <v>621</v>
      </c>
      <c r="E91" s="190" t="str">
        <f t="shared" si="3"/>
        <v>5.4.2 フロントフォーク 5.4.2.6 フロントフォークの衝撃強度 a) 金属製フロントフォーク　試験方法3</v>
      </c>
      <c r="F91" s="190" t="str">
        <f t="shared" si="2"/>
        <v>JIS D 9301 5.4.2 フロントフォーク 5.4.2.6 フロントフォークの衝撃強度 a) 金属製フロントフォーク　試験方法3JIS D 9313-4:2026 5.4.3</v>
      </c>
      <c r="G91" s="191">
        <v>11500</v>
      </c>
      <c r="H91" s="191">
        <v>12650.000000000002</v>
      </c>
      <c r="I91" s="190" t="s">
        <v>313</v>
      </c>
      <c r="J91" s="188">
        <v>0</v>
      </c>
    </row>
    <row r="92" spans="1:10" x14ac:dyDescent="0.2">
      <c r="A92" s="187">
        <v>92</v>
      </c>
      <c r="B92" s="188" t="s">
        <v>598</v>
      </c>
      <c r="C92" s="188" t="s">
        <v>268</v>
      </c>
      <c r="D92" s="188" t="s">
        <v>622</v>
      </c>
      <c r="E92" s="190" t="str">
        <f t="shared" si="3"/>
        <v>5.4.2 フロントフォーク 5.4.2.6 フロントフォークの衝撃強度 b) 繊維強化樹脂製フロントフォーク　試験方法1</v>
      </c>
      <c r="F92" s="190" t="str">
        <f t="shared" si="2"/>
        <v>JIS D 9301 5.4.2 フロントフォーク 5.4.2.6 フロントフォークの衝撃強度 b) 繊維強化樹脂製フロントフォーク　試験方法1JIS D 9313-4:2026 5.4.1</v>
      </c>
      <c r="G92" s="191">
        <v>13000</v>
      </c>
      <c r="H92" s="191">
        <v>14300.000000000002</v>
      </c>
      <c r="I92" s="190" t="s">
        <v>311</v>
      </c>
      <c r="J92" s="188">
        <v>0</v>
      </c>
    </row>
    <row r="93" spans="1:10" x14ac:dyDescent="0.2">
      <c r="A93" s="187">
        <v>93</v>
      </c>
      <c r="B93" s="188" t="s">
        <v>598</v>
      </c>
      <c r="C93" s="188" t="s">
        <v>268</v>
      </c>
      <c r="D93" s="188" t="s">
        <v>381</v>
      </c>
      <c r="E93" s="190" t="str">
        <f t="shared" si="3"/>
        <v>5.4.2 フロントフォーク 5.4.2.6 フロントフォークの衝撃強度 b) 繊維強化樹脂製フロントフォーク　試験方法3</v>
      </c>
      <c r="F93" s="190" t="str">
        <f t="shared" si="2"/>
        <v>JIS D 9301 5.4.2 フロントフォーク 5.4.2.6 フロントフォークの衝撃強度 b) 繊維強化樹脂製フロントフォーク　試験方法3JIS D 9313-4:2026 5.4.3</v>
      </c>
      <c r="G93" s="191">
        <v>11500</v>
      </c>
      <c r="H93" s="191">
        <v>12650.000000000002</v>
      </c>
      <c r="I93" s="190" t="s">
        <v>313</v>
      </c>
      <c r="J93" s="188">
        <v>0</v>
      </c>
    </row>
    <row r="94" spans="1:10" x14ac:dyDescent="0.2">
      <c r="A94" s="187">
        <v>94</v>
      </c>
      <c r="B94" s="188" t="s">
        <v>598</v>
      </c>
      <c r="C94" s="188" t="s">
        <v>268</v>
      </c>
      <c r="D94" s="188" t="s">
        <v>623</v>
      </c>
      <c r="E94" s="190" t="str">
        <f t="shared" si="3"/>
        <v>5.4.2 フロントフォーク 5.4.2.7 フロントフォークの疲労強度（金属製）</v>
      </c>
      <c r="F94" s="190" t="str">
        <f t="shared" si="2"/>
        <v>JIS D 9301 5.4.2 フロントフォーク 5.4.2.7 フロントフォークの疲労強度（金属製）JIS D 9313-4:2026 5.5</v>
      </c>
      <c r="G94" s="191">
        <v>50500</v>
      </c>
      <c r="H94" s="191">
        <v>55550.000000000007</v>
      </c>
      <c r="I94" s="190" t="s">
        <v>314</v>
      </c>
      <c r="J94" s="188" t="s">
        <v>624</v>
      </c>
    </row>
    <row r="95" spans="1:10" x14ac:dyDescent="0.2">
      <c r="A95" s="187">
        <v>95</v>
      </c>
      <c r="B95" s="188" t="s">
        <v>598</v>
      </c>
      <c r="C95" s="188" t="s">
        <v>268</v>
      </c>
      <c r="D95" s="188" t="s">
        <v>625</v>
      </c>
      <c r="E95" s="190" t="str">
        <f t="shared" si="3"/>
        <v>5.4.2 フロントフォーク 5.4.2.7 フロントフォークの疲労強度（金属製）疲労試験のみ</v>
      </c>
      <c r="F95" s="190" t="str">
        <f t="shared" si="2"/>
        <v>JIS D 9301 5.4.2 フロントフォーク 5.4.2.7 フロントフォークの疲労強度（金属製）疲労試験のみJIS D 9313-4:2026 5.5</v>
      </c>
      <c r="G95" s="191">
        <v>37500</v>
      </c>
      <c r="H95" s="191">
        <v>41250</v>
      </c>
      <c r="I95" s="190" t="s">
        <v>314</v>
      </c>
      <c r="J95" s="188">
        <v>0</v>
      </c>
    </row>
    <row r="96" spans="1:10" x14ac:dyDescent="0.2">
      <c r="A96" s="187">
        <v>96</v>
      </c>
      <c r="B96" s="188" t="s">
        <v>598</v>
      </c>
      <c r="C96" s="188" t="s">
        <v>268</v>
      </c>
      <c r="D96" s="188" t="s">
        <v>382</v>
      </c>
      <c r="E96" s="190" t="str">
        <f t="shared" si="3"/>
        <v>5.4.2 フロントフォーク 5.4.2.7 フロントフォークの疲労強度（繊維強化樹脂製）</v>
      </c>
      <c r="F96" s="190" t="str">
        <f t="shared" si="2"/>
        <v>JIS D 9301 5.4.2 フロントフォーク 5.4.2.7 フロントフォークの疲労強度（繊維強化樹脂製）JIS D 9313-4:2026 5.5</v>
      </c>
      <c r="G96" s="191">
        <v>53500</v>
      </c>
      <c r="H96" s="191">
        <v>58850.000000000007</v>
      </c>
      <c r="I96" s="190" t="s">
        <v>314</v>
      </c>
      <c r="J96" s="188" t="s">
        <v>624</v>
      </c>
    </row>
    <row r="97" spans="1:10" x14ac:dyDescent="0.2">
      <c r="A97" s="187">
        <v>97</v>
      </c>
      <c r="B97" s="188" t="s">
        <v>598</v>
      </c>
      <c r="C97" s="188" t="s">
        <v>268</v>
      </c>
      <c r="D97" s="188" t="s">
        <v>626</v>
      </c>
      <c r="E97" s="190" t="str">
        <f t="shared" si="3"/>
        <v>5.4.2 フロントフォーク 5.4.2.7 フロントフォークの疲労強度（繊維強化樹脂製）疲労試験のみ</v>
      </c>
      <c r="F97" s="190" t="str">
        <f t="shared" si="2"/>
        <v>JIS D 9301 5.4.2 フロントフォーク 5.4.2.7 フロントフォークの疲労強度（繊維強化樹脂製）疲労試験のみJIS D 9313-4:2026 5.5</v>
      </c>
      <c r="G97" s="191">
        <v>40500</v>
      </c>
      <c r="H97" s="191">
        <v>44550</v>
      </c>
      <c r="I97" s="190" t="s">
        <v>314</v>
      </c>
      <c r="J97" s="188">
        <v>0</v>
      </c>
    </row>
    <row r="98" spans="1:10" x14ac:dyDescent="0.2">
      <c r="A98" s="187">
        <v>98</v>
      </c>
      <c r="B98" s="188" t="s">
        <v>598</v>
      </c>
      <c r="C98" s="188" t="s">
        <v>268</v>
      </c>
      <c r="D98" s="188" t="s">
        <v>627</v>
      </c>
      <c r="E98" s="190" t="str">
        <f t="shared" si="3"/>
        <v>5.4.2 フロントフォーク 5.4.2.8 ハブブレーキ又はディスクブレーキ用フロントフォーク 5.4.2.8.1 ブレーキ台座の強度</v>
      </c>
      <c r="F98" s="190" t="str">
        <f t="shared" si="2"/>
        <v>JIS D 9301 5.4.2 フロントフォーク 5.4.2.8 ハブブレーキ又はディスクブレーキ用フロントフォーク 5.4.2.8.1 ブレーキ台座の強度JIS D 9313-4:2026 5.6.2</v>
      </c>
      <c r="G98" s="191">
        <v>11500</v>
      </c>
      <c r="H98" s="191">
        <v>12650.000000000002</v>
      </c>
      <c r="I98" s="190" t="s">
        <v>315</v>
      </c>
      <c r="J98" s="188">
        <v>0</v>
      </c>
    </row>
    <row r="99" spans="1:10" x14ac:dyDescent="0.2">
      <c r="A99" s="187">
        <v>99</v>
      </c>
      <c r="B99" s="188" t="s">
        <v>598</v>
      </c>
      <c r="C99" s="188" t="s">
        <v>268</v>
      </c>
      <c r="D99" s="188" t="s">
        <v>628</v>
      </c>
      <c r="E99" s="190" t="str">
        <f t="shared" si="3"/>
        <v>5.4.2 フロントフォーク 5.4.2.8 ハブブレーキ又はディスクブレーキ用フロントフォーク 5.4.2.8.2 ハブブレーキ用台座の疲労強度</v>
      </c>
      <c r="F99" s="190" t="str">
        <f t="shared" si="2"/>
        <v>JIS D 9301 5.4.2 フロントフォーク 5.4.2.8 ハブブレーキ又はディスクブレーキ用フロントフォーク 5.4.2.8.2 ハブブレーキ用台座の疲労強度JIS D 9313-4:2026 5.6.3</v>
      </c>
      <c r="G99" s="191">
        <v>25000</v>
      </c>
      <c r="H99" s="191">
        <v>27500.000000000004</v>
      </c>
      <c r="I99" s="190" t="s">
        <v>316</v>
      </c>
      <c r="J99" s="188">
        <v>0</v>
      </c>
    </row>
    <row r="100" spans="1:10" ht="24" x14ac:dyDescent="0.2">
      <c r="A100" s="187">
        <v>100</v>
      </c>
      <c r="B100" s="188" t="s">
        <v>598</v>
      </c>
      <c r="C100" s="188" t="s">
        <v>268</v>
      </c>
      <c r="D100" s="188" t="s">
        <v>629</v>
      </c>
      <c r="E100" s="190" t="str">
        <f t="shared" si="3"/>
        <v>5.4.2 フロントフォーク 5.4.2.8 ハブブレーキ又はディスクブレーキ用フロントフォーク 5.4.2.8.3 ディスクブレーキ用ブレーキ台座の疲労強度（金属製）</v>
      </c>
      <c r="F100" s="190" t="str">
        <f t="shared" si="2"/>
        <v>JIS D 9301 5.4.2 フロントフォーク 5.4.2.8 ハブブレーキ又はディスクブレーキ用フロントフォーク 5.4.2.8.3 ディスクブレーキ用ブレーキ台座の疲労強度（金属製）JIS D 9313-4:2026 5.6.4.1</v>
      </c>
      <c r="G100" s="191">
        <v>30000</v>
      </c>
      <c r="H100" s="191">
        <v>33000</v>
      </c>
      <c r="I100" s="190" t="s">
        <v>317</v>
      </c>
      <c r="J100" s="188">
        <v>0</v>
      </c>
    </row>
    <row r="101" spans="1:10" ht="24" x14ac:dyDescent="0.2">
      <c r="A101" s="187">
        <v>101</v>
      </c>
      <c r="B101" s="188" t="s">
        <v>598</v>
      </c>
      <c r="C101" s="188" t="s">
        <v>268</v>
      </c>
      <c r="D101" s="188" t="s">
        <v>630</v>
      </c>
      <c r="E101" s="190" t="str">
        <f t="shared" si="3"/>
        <v>5.4.2 フロントフォーク 5.4.2.8 ハブブレーキ又はディスクブレーキ用フロントフォーク 5.4.2.8.3 ディスクブレーキ用ブレーキ台座の疲労強度（繊維強化樹脂製）</v>
      </c>
      <c r="F101" s="190" t="str">
        <f t="shared" si="2"/>
        <v>JIS D 9301 5.4.2 フロントフォーク 5.4.2.8 ハブブレーキ又はディスクブレーキ用フロントフォーク 5.4.2.8.3 ディスクブレーキ用ブレーキ台座の疲労強度（繊維強化樹脂製）JIS D 9313-4:2026 5.6.4.2</v>
      </c>
      <c r="G101" s="191">
        <v>40000</v>
      </c>
      <c r="H101" s="191">
        <v>44000</v>
      </c>
      <c r="I101" s="190" t="s">
        <v>318</v>
      </c>
      <c r="J101" s="188">
        <v>0</v>
      </c>
    </row>
    <row r="102" spans="1:10" x14ac:dyDescent="0.2">
      <c r="A102" s="187">
        <v>102</v>
      </c>
      <c r="B102" s="188" t="s">
        <v>178</v>
      </c>
      <c r="C102" s="188" t="s">
        <v>259</v>
      </c>
      <c r="D102" s="188" t="s">
        <v>179</v>
      </c>
      <c r="E102" s="190" t="str">
        <f t="shared" si="3"/>
        <v>5.5.1 車輪 5.5.1.1 車輪の振れ</v>
      </c>
      <c r="F102" s="190" t="str">
        <f t="shared" si="2"/>
        <v>JIS D 9301 5.5.1 車輪 5.5.1.1 車輪の振れJIS D 9313-5:2026 4.1</v>
      </c>
      <c r="G102" s="191">
        <v>5500</v>
      </c>
      <c r="H102" s="191">
        <v>6050.0000000000009</v>
      </c>
      <c r="I102" s="190" t="s">
        <v>319</v>
      </c>
      <c r="J102" s="188" t="s">
        <v>631</v>
      </c>
    </row>
    <row r="103" spans="1:10" x14ac:dyDescent="0.2">
      <c r="A103" s="187">
        <v>103</v>
      </c>
      <c r="B103" s="188" t="s">
        <v>178</v>
      </c>
      <c r="C103" s="188" t="s">
        <v>259</v>
      </c>
      <c r="D103" s="188" t="s">
        <v>180</v>
      </c>
      <c r="E103" s="190" t="str">
        <f t="shared" si="3"/>
        <v>5.5.1 車輪 5.5.1.2 タイヤクリアランス</v>
      </c>
      <c r="F103" s="190" t="str">
        <f t="shared" si="2"/>
        <v>JIS D 9301 5.5.1 車輪 5.5.1.2 タイヤクリアランス0</v>
      </c>
      <c r="G103" s="191">
        <v>2000</v>
      </c>
      <c r="H103" s="191">
        <v>2200</v>
      </c>
      <c r="I103" s="190">
        <v>0</v>
      </c>
      <c r="J103" s="188" t="s">
        <v>632</v>
      </c>
    </row>
    <row r="104" spans="1:10" x14ac:dyDescent="0.2">
      <c r="A104" s="187">
        <v>104</v>
      </c>
      <c r="B104" s="188" t="s">
        <v>178</v>
      </c>
      <c r="C104" s="188" t="s">
        <v>259</v>
      </c>
      <c r="D104" s="188" t="s">
        <v>633</v>
      </c>
      <c r="E104" s="190" t="str">
        <f t="shared" si="3"/>
        <v>5.5.1 車輪 5.5.1.3 車輪及びホイールアセンブリの強度 a) 横方向の強度</v>
      </c>
      <c r="F104" s="190" t="str">
        <f t="shared" si="2"/>
        <v>JIS D 9301 5.5.1 車輪 5.5.1.3 車輪及びホイールアセンブリの強度 a) 横方向の強度JIS D 9313-5:2026 4.2.1</v>
      </c>
      <c r="G104" s="191">
        <v>7500</v>
      </c>
      <c r="H104" s="191">
        <v>8250</v>
      </c>
      <c r="I104" s="190" t="s">
        <v>320</v>
      </c>
      <c r="J104" s="188" t="s">
        <v>632</v>
      </c>
    </row>
    <row r="105" spans="1:10" x14ac:dyDescent="0.2">
      <c r="A105" s="187">
        <v>105</v>
      </c>
      <c r="B105" s="188" t="s">
        <v>178</v>
      </c>
      <c r="C105" s="188" t="s">
        <v>259</v>
      </c>
      <c r="D105" s="188" t="s">
        <v>383</v>
      </c>
      <c r="E105" s="190" t="str">
        <f t="shared" si="3"/>
        <v>5.5.1 車輪 5.5.1.3 車輪及びホイールアセンブリの強度 b) 縦方向の強度</v>
      </c>
      <c r="F105" s="190" t="str">
        <f t="shared" si="2"/>
        <v>JIS D 9301 5.5.1 車輪 5.5.1.3 車輪及びホイールアセンブリの強度 b) 縦方向の強度JIS D 9313-5:2026 4.2.2</v>
      </c>
      <c r="G105" s="191">
        <v>10500</v>
      </c>
      <c r="H105" s="191">
        <v>11550.000000000002</v>
      </c>
      <c r="I105" s="190" t="s">
        <v>321</v>
      </c>
      <c r="J105" s="188" t="s">
        <v>632</v>
      </c>
    </row>
    <row r="106" spans="1:10" x14ac:dyDescent="0.2">
      <c r="A106" s="187">
        <v>106</v>
      </c>
      <c r="B106" s="188" t="s">
        <v>178</v>
      </c>
      <c r="C106" s="188" t="s">
        <v>259</v>
      </c>
      <c r="D106" s="188" t="s">
        <v>384</v>
      </c>
      <c r="E106" s="190" t="str">
        <f t="shared" si="3"/>
        <v>5.5.1 車輪 5.5.1.3 車輪及びホイールアセンブリの強度 c) スポーク張力</v>
      </c>
      <c r="F106" s="190" t="str">
        <f t="shared" si="2"/>
        <v>JIS D 9301 5.5.1 車輪 5.5.1.3 車輪及びホイールアセンブリの強度 c) スポーク張力0</v>
      </c>
      <c r="G106" s="191">
        <v>10000</v>
      </c>
      <c r="H106" s="191">
        <v>11000</v>
      </c>
      <c r="I106" s="190">
        <v>0</v>
      </c>
      <c r="J106" s="188" t="s">
        <v>632</v>
      </c>
    </row>
    <row r="107" spans="1:10" x14ac:dyDescent="0.2">
      <c r="A107" s="187">
        <v>107</v>
      </c>
      <c r="B107" s="188" t="s">
        <v>178</v>
      </c>
      <c r="C107" s="188" t="s">
        <v>259</v>
      </c>
      <c r="D107" s="188" t="s">
        <v>385</v>
      </c>
      <c r="E107" s="190" t="str">
        <f t="shared" si="3"/>
        <v>5.5.1 車輪 5.5.1.4 車輪の保持 a) 車輪の固定</v>
      </c>
      <c r="F107" s="190" t="str">
        <f t="shared" si="2"/>
        <v>JIS D 9301 5.5.1 車輪 5.5.1.4 車輪の保持 a) 車輪の固定JIS D 9313-5:2026 4.3</v>
      </c>
      <c r="G107" s="191">
        <v>7500</v>
      </c>
      <c r="H107" s="191">
        <v>8250</v>
      </c>
      <c r="I107" s="190" t="s">
        <v>322</v>
      </c>
      <c r="J107" s="188">
        <v>0</v>
      </c>
    </row>
    <row r="108" spans="1:10" x14ac:dyDescent="0.2">
      <c r="A108" s="187">
        <v>108</v>
      </c>
      <c r="B108" s="188" t="s">
        <v>178</v>
      </c>
      <c r="C108" s="188" t="s">
        <v>259</v>
      </c>
      <c r="D108" s="188" t="s">
        <v>634</v>
      </c>
      <c r="E108" s="190" t="str">
        <f t="shared" si="3"/>
        <v>5.5.1 車輪 5.5.1.4 車輪の保持 b) 前車輪の保持　1)二次的車輪保持具</v>
      </c>
      <c r="F108" s="190" t="str">
        <f t="shared" si="2"/>
        <v>JIS D 9301 5.5.1 車輪 5.5.1.4 車輪の保持 b) 前車輪の保持　1)二次的車輪保持具0</v>
      </c>
      <c r="G108" s="191">
        <v>1500</v>
      </c>
      <c r="H108" s="191">
        <v>1650.0000000000002</v>
      </c>
      <c r="I108" s="190">
        <v>0</v>
      </c>
      <c r="J108" s="188">
        <v>0</v>
      </c>
    </row>
    <row r="109" spans="1:10" x14ac:dyDescent="0.2">
      <c r="A109" s="187">
        <v>109</v>
      </c>
      <c r="B109" s="188" t="s">
        <v>178</v>
      </c>
      <c r="C109" s="188" t="s">
        <v>259</v>
      </c>
      <c r="D109" s="188" t="s">
        <v>386</v>
      </c>
      <c r="E109" s="190" t="str">
        <f t="shared" si="3"/>
        <v>5.5.1 車輪 5.5.1.4 車輪の保持 b) 前車輪の保持　2)ナット</v>
      </c>
      <c r="F109" s="190" t="str">
        <f t="shared" si="2"/>
        <v>JIS D 9301 5.5.1 車輪 5.5.1.4 車輪の保持 b) 前車輪の保持　2)ナットJIS D 9313-5:2026 4.4.1</v>
      </c>
      <c r="G109" s="191">
        <v>4500</v>
      </c>
      <c r="H109" s="191">
        <v>4950</v>
      </c>
      <c r="I109" s="190" t="s">
        <v>323</v>
      </c>
      <c r="J109" s="188">
        <v>0</v>
      </c>
    </row>
    <row r="110" spans="1:10" x14ac:dyDescent="0.2">
      <c r="A110" s="187">
        <v>110</v>
      </c>
      <c r="B110" s="188" t="s">
        <v>178</v>
      </c>
      <c r="C110" s="188" t="s">
        <v>259</v>
      </c>
      <c r="D110" s="188" t="s">
        <v>387</v>
      </c>
      <c r="E110" s="190" t="str">
        <f t="shared" si="3"/>
        <v>5.5.1 車輪 5.5.1.4 車輪の保持 b) 前車輪の保持　3)クイックリリース</v>
      </c>
      <c r="F110" s="190" t="str">
        <f t="shared" si="2"/>
        <v>JIS D 9301 5.5.1 車輪 5.5.1.4 車輪の保持 b) 前車輪の保持　3)クイックリリースJIS D 9313-5:2026 4.4.2</v>
      </c>
      <c r="G110" s="191">
        <v>4500</v>
      </c>
      <c r="H110" s="191">
        <v>4950</v>
      </c>
      <c r="I110" s="190" t="s">
        <v>324</v>
      </c>
      <c r="J110" s="188">
        <v>0</v>
      </c>
    </row>
    <row r="111" spans="1:10" x14ac:dyDescent="0.2">
      <c r="A111" s="187">
        <v>111</v>
      </c>
      <c r="B111" s="188" t="s">
        <v>178</v>
      </c>
      <c r="C111" s="189" t="s">
        <v>635</v>
      </c>
      <c r="D111" s="188"/>
      <c r="E111" s="190" t="str">
        <f t="shared" si="3"/>
        <v xml:space="preserve">5.5.2 クイックリリース </v>
      </c>
      <c r="F111" s="190" t="str">
        <f t="shared" si="2"/>
        <v>JIS D 9301 5.5.2 クイックリリース 0</v>
      </c>
      <c r="G111" s="191">
        <v>14500</v>
      </c>
      <c r="H111" s="191">
        <v>15950.000000000002</v>
      </c>
      <c r="I111" s="190">
        <v>0</v>
      </c>
      <c r="J111" s="188" t="s">
        <v>636</v>
      </c>
    </row>
    <row r="112" spans="1:10" ht="24" x14ac:dyDescent="0.2">
      <c r="A112" s="187">
        <v>112</v>
      </c>
      <c r="B112" s="188" t="s">
        <v>178</v>
      </c>
      <c r="C112" s="188" t="s">
        <v>260</v>
      </c>
      <c r="D112" s="188" t="s">
        <v>181</v>
      </c>
      <c r="E112" s="190" t="str">
        <f t="shared" si="3"/>
        <v>5.5.3 リム，タイヤ，チューブ及び車輪の消費者向け情報 5.5.3.2 表示空気圧</v>
      </c>
      <c r="F112" s="190" t="str">
        <f t="shared" si="2"/>
        <v>JIS D 9301 5.5.3 リム，タイヤ，チューブ及び車輪の消費者向け情報 5.5.3.2 表示空気圧0</v>
      </c>
      <c r="G112" s="191">
        <v>1500</v>
      </c>
      <c r="H112" s="191">
        <v>1650.0000000000002</v>
      </c>
      <c r="I112" s="190">
        <v>0</v>
      </c>
      <c r="J112" s="188" t="s">
        <v>632</v>
      </c>
    </row>
    <row r="113" spans="1:10" ht="24" x14ac:dyDescent="0.2">
      <c r="A113" s="187">
        <v>113</v>
      </c>
      <c r="B113" s="188" t="s">
        <v>178</v>
      </c>
      <c r="C113" s="188" t="s">
        <v>260</v>
      </c>
      <c r="D113" s="188" t="s">
        <v>182</v>
      </c>
      <c r="E113" s="190" t="str">
        <f t="shared" si="3"/>
        <v>5.5.3 リム，タイヤ，チューブ及び車輪の消費者向け情報 5.5.3.3 タイヤとリムとのかん合強度</v>
      </c>
      <c r="F113" s="190" t="str">
        <f t="shared" si="2"/>
        <v>JIS D 9301 5.5.3 リム，タイヤ，チューブ及び車輪の消費者向け情報 5.5.3.3 タイヤとリムとのかん合強度JIS D 9313-5:2026 4.9</v>
      </c>
      <c r="G113" s="191">
        <v>4500</v>
      </c>
      <c r="H113" s="191">
        <v>4950</v>
      </c>
      <c r="I113" s="190" t="s">
        <v>325</v>
      </c>
      <c r="J113" s="188" t="s">
        <v>632</v>
      </c>
    </row>
    <row r="114" spans="1:10" ht="24" x14ac:dyDescent="0.2">
      <c r="A114" s="187">
        <v>114</v>
      </c>
      <c r="B114" s="188" t="s">
        <v>178</v>
      </c>
      <c r="C114" s="188" t="s">
        <v>260</v>
      </c>
      <c r="D114" s="188" t="s">
        <v>183</v>
      </c>
      <c r="E114" s="190" t="str">
        <f t="shared" si="3"/>
        <v>5.5.3 リム，タイヤ，チューブ及び車輪の消費者向け情報 5.5.3.5 リムの摩耗</v>
      </c>
      <c r="F114" s="190" t="str">
        <f t="shared" si="2"/>
        <v>JIS D 9301 5.5.3 リム，タイヤ，チューブ及び車輪の消費者向け情報 5.5.3.5 リムの摩耗0</v>
      </c>
      <c r="G114" s="191">
        <v>2000</v>
      </c>
      <c r="H114" s="191">
        <v>2200</v>
      </c>
      <c r="I114" s="190">
        <v>0</v>
      </c>
      <c r="J114" s="188">
        <v>0</v>
      </c>
    </row>
    <row r="115" spans="1:10" ht="24" x14ac:dyDescent="0.2">
      <c r="A115" s="187">
        <v>115</v>
      </c>
      <c r="B115" s="188" t="s">
        <v>178</v>
      </c>
      <c r="C115" s="188" t="s">
        <v>260</v>
      </c>
      <c r="D115" s="188" t="s">
        <v>184</v>
      </c>
      <c r="E115" s="190" t="str">
        <f t="shared" si="3"/>
        <v>5.5.3 リム，タイヤ，チューブ及び車輪の消費者向け情報 5.5.3.6 繊維強化樹脂製車輪の耐熱性</v>
      </c>
      <c r="F115" s="190" t="str">
        <f t="shared" si="2"/>
        <v>JIS D 9301 5.5.3 リム，タイヤ，チューブ及び車輪の消費者向け情報 5.5.3.6 繊維強化樹脂製車輪の耐熱性JIS D 9313-5:2026 4.5</v>
      </c>
      <c r="G115" s="191">
        <v>34500</v>
      </c>
      <c r="H115" s="191">
        <v>37950</v>
      </c>
      <c r="I115" s="190" t="s">
        <v>326</v>
      </c>
      <c r="J115" s="188" t="s">
        <v>637</v>
      </c>
    </row>
    <row r="116" spans="1:10" ht="24" x14ac:dyDescent="0.2">
      <c r="A116" s="187">
        <v>116</v>
      </c>
      <c r="B116" s="188" t="s">
        <v>178</v>
      </c>
      <c r="C116" s="188" t="s">
        <v>260</v>
      </c>
      <c r="D116" s="188" t="s">
        <v>388</v>
      </c>
      <c r="E116" s="190" t="str">
        <f t="shared" si="3"/>
        <v>5.5.3 リム，タイヤ，チューブ及び車輪の消費者向け情報 5.5.3.7 合成樹脂製ホイールアセンブリの耐熱性</v>
      </c>
      <c r="F116" s="190" t="str">
        <f t="shared" si="2"/>
        <v>JIS D 9301 5.5.3 リム，タイヤ，チューブ及び車輪の消費者向け情報 5.5.3.7 合成樹脂製ホイールアセンブリの耐熱性JIS D 9313-5:2026 4.6</v>
      </c>
      <c r="G116" s="191">
        <v>8000</v>
      </c>
      <c r="H116" s="191">
        <v>8800</v>
      </c>
      <c r="I116" s="190" t="s">
        <v>327</v>
      </c>
      <c r="J116" s="188" t="s">
        <v>632</v>
      </c>
    </row>
    <row r="117" spans="1:10" ht="24" x14ac:dyDescent="0.2">
      <c r="A117" s="187">
        <v>117</v>
      </c>
      <c r="B117" s="188" t="s">
        <v>178</v>
      </c>
      <c r="C117" s="188" t="s">
        <v>260</v>
      </c>
      <c r="D117" s="188" t="s">
        <v>389</v>
      </c>
      <c r="E117" s="190" t="str">
        <f t="shared" si="3"/>
        <v>5.5.3 リム，タイヤ，チューブ及び車輪の消費者向け情報 5.5.3.8.2 繊維強化樹脂製リムの耐熱性</v>
      </c>
      <c r="F117" s="190" t="str">
        <f t="shared" si="2"/>
        <v>JIS D 9301 5.5.3 リム，タイヤ，チューブ及び車輪の消費者向け情報 5.5.3.8.2 繊維強化樹脂製リムの耐熱性JIS D 9313-5:2026 4.7</v>
      </c>
      <c r="G117" s="193" t="s">
        <v>638</v>
      </c>
      <c r="H117" s="193" t="s">
        <v>638</v>
      </c>
      <c r="I117" s="190" t="s">
        <v>328</v>
      </c>
      <c r="J117" s="194" t="s">
        <v>639</v>
      </c>
    </row>
    <row r="118" spans="1:10" ht="24" x14ac:dyDescent="0.2">
      <c r="A118" s="187">
        <v>118</v>
      </c>
      <c r="B118" s="188" t="s">
        <v>178</v>
      </c>
      <c r="C118" s="188" t="s">
        <v>260</v>
      </c>
      <c r="D118" s="188" t="s">
        <v>390</v>
      </c>
      <c r="E118" s="190" t="str">
        <f t="shared" si="3"/>
        <v>5.5.3 リム，タイヤ，チューブ及び車輪の消費者向け情報 5.5.3.8.3 繊維強化樹脂製リムの衝撃強度</v>
      </c>
      <c r="F118" s="190" t="str">
        <f t="shared" si="2"/>
        <v>JIS D 9301 5.5.3 リム，タイヤ，チューブ及び車輪の消費者向け情報 5.5.3.8.3 繊維強化樹脂製リムの衝撃強度JIS D 9313-5:2026 4.8</v>
      </c>
      <c r="G118" s="193">
        <v>10000</v>
      </c>
      <c r="H118" s="193">
        <v>11000</v>
      </c>
      <c r="I118" s="190" t="s">
        <v>329</v>
      </c>
      <c r="J118" s="194" t="s">
        <v>640</v>
      </c>
    </row>
    <row r="119" spans="1:10" x14ac:dyDescent="0.2">
      <c r="A119" s="187">
        <v>119</v>
      </c>
      <c r="B119" s="188" t="s">
        <v>185</v>
      </c>
      <c r="C119" s="189" t="s">
        <v>186</v>
      </c>
      <c r="D119" s="188" t="s">
        <v>641</v>
      </c>
      <c r="E119" s="190" t="str">
        <f t="shared" si="3"/>
        <v>5.6.1 ペダル踏面 a)b)c)d)ペダル踏面の構造、回転円滑</v>
      </c>
      <c r="F119" s="190" t="str">
        <f t="shared" si="2"/>
        <v>JIS D 9301 5.6.1 ペダル踏面 a)b)c)d)ペダル踏面の構造、回転円滑0</v>
      </c>
      <c r="G119" s="191">
        <v>3000</v>
      </c>
      <c r="H119" s="191">
        <v>3300.0000000000005</v>
      </c>
      <c r="I119" s="190">
        <v>0</v>
      </c>
      <c r="J119" s="188" t="s">
        <v>642</v>
      </c>
    </row>
    <row r="120" spans="1:10" x14ac:dyDescent="0.2">
      <c r="A120" s="187">
        <v>120</v>
      </c>
      <c r="B120" s="188" t="s">
        <v>185</v>
      </c>
      <c r="C120" s="188" t="s">
        <v>187</v>
      </c>
      <c r="D120" s="188" t="s">
        <v>188</v>
      </c>
      <c r="E120" s="190" t="str">
        <f t="shared" si="3"/>
        <v>5.6.2 ペダルクリアランス a) ペダル接地角</v>
      </c>
      <c r="F120" s="190" t="str">
        <f t="shared" si="2"/>
        <v>JIS D 9301 5.6.2 ペダルクリアランス a) ペダル接地角0</v>
      </c>
      <c r="G120" s="191">
        <v>3500</v>
      </c>
      <c r="H120" s="191">
        <v>3850.0000000000005</v>
      </c>
      <c r="I120" s="190">
        <v>0</v>
      </c>
      <c r="J120" s="188" t="s">
        <v>643</v>
      </c>
    </row>
    <row r="121" spans="1:10" x14ac:dyDescent="0.2">
      <c r="A121" s="187">
        <v>121</v>
      </c>
      <c r="B121" s="188" t="s">
        <v>185</v>
      </c>
      <c r="C121" s="188" t="s">
        <v>187</v>
      </c>
      <c r="D121" s="188" t="s">
        <v>644</v>
      </c>
      <c r="E121" s="190" t="str">
        <f t="shared" si="3"/>
        <v>5.6.2 ペダルクリアランス a) ペダル接地角（サスペンション機構を装備している自転車の場合）</v>
      </c>
      <c r="F121" s="190" t="str">
        <f t="shared" si="2"/>
        <v>JIS D 9301 5.6.2 ペダルクリアランス a) ペダル接地角（サスペンション機構を装備している自転車の場合）0</v>
      </c>
      <c r="G121" s="191">
        <v>6000</v>
      </c>
      <c r="H121" s="191">
        <v>6600.0000000000009</v>
      </c>
      <c r="I121" s="190">
        <v>0</v>
      </c>
      <c r="J121" s="188" t="s">
        <v>643</v>
      </c>
    </row>
    <row r="122" spans="1:10" x14ac:dyDescent="0.2">
      <c r="A122" s="187">
        <v>122</v>
      </c>
      <c r="B122" s="188" t="s">
        <v>185</v>
      </c>
      <c r="C122" s="188" t="s">
        <v>187</v>
      </c>
      <c r="D122" s="188" t="s">
        <v>391</v>
      </c>
      <c r="E122" s="190" t="str">
        <f t="shared" si="3"/>
        <v>5.6.2 ペダルクリアランス b) トークリアランス</v>
      </c>
      <c r="F122" s="190" t="str">
        <f t="shared" si="2"/>
        <v>JIS D 9301 5.6.2 ペダルクリアランス b) トークリアランス0</v>
      </c>
      <c r="G122" s="191">
        <v>2500</v>
      </c>
      <c r="H122" s="191">
        <v>2750</v>
      </c>
      <c r="I122" s="190">
        <v>0</v>
      </c>
      <c r="J122" s="188" t="s">
        <v>643</v>
      </c>
    </row>
    <row r="123" spans="1:10" x14ac:dyDescent="0.2">
      <c r="A123" s="187">
        <v>123</v>
      </c>
      <c r="B123" s="188" t="s">
        <v>185</v>
      </c>
      <c r="C123" s="188" t="s">
        <v>189</v>
      </c>
      <c r="D123" s="188" t="s">
        <v>190</v>
      </c>
      <c r="E123" s="190" t="str">
        <f t="shared" si="3"/>
        <v>5.6.3 駆動システムの強度 a) チェーン駆動</v>
      </c>
      <c r="F123" s="190" t="str">
        <f t="shared" si="2"/>
        <v>JIS D 9301 5.6.3 駆動システムの強度 a) チェーン駆動JIS D 9313-6:2026 4.1.1</v>
      </c>
      <c r="G123" s="191">
        <v>9500</v>
      </c>
      <c r="H123" s="191">
        <v>10450</v>
      </c>
      <c r="I123" s="190" t="s">
        <v>330</v>
      </c>
      <c r="J123" s="188" t="s">
        <v>643</v>
      </c>
    </row>
    <row r="124" spans="1:10" x14ac:dyDescent="0.2">
      <c r="A124" s="187">
        <v>124</v>
      </c>
      <c r="B124" s="188" t="s">
        <v>185</v>
      </c>
      <c r="C124" s="188" t="s">
        <v>189</v>
      </c>
      <c r="D124" s="188" t="s">
        <v>191</v>
      </c>
      <c r="E124" s="190" t="str">
        <f t="shared" si="3"/>
        <v>5.6.3 駆動システムの強度 b) 歯付きベルト駆動</v>
      </c>
      <c r="F124" s="190" t="str">
        <f t="shared" si="2"/>
        <v>JIS D 9301 5.6.3 駆動システムの強度 b) 歯付きベルト駆動JIS D 9313-6:2026 4.1.2</v>
      </c>
      <c r="G124" s="191">
        <v>15000</v>
      </c>
      <c r="H124" s="191">
        <v>16500</v>
      </c>
      <c r="I124" s="190" t="s">
        <v>331</v>
      </c>
      <c r="J124" s="188" t="s">
        <v>645</v>
      </c>
    </row>
    <row r="125" spans="1:10" x14ac:dyDescent="0.2">
      <c r="A125" s="187">
        <v>125</v>
      </c>
      <c r="B125" s="188" t="s">
        <v>185</v>
      </c>
      <c r="C125" s="188" t="s">
        <v>261</v>
      </c>
      <c r="D125" s="188" t="s">
        <v>392</v>
      </c>
      <c r="E125" s="190" t="str">
        <f t="shared" si="3"/>
        <v>5.6.4 ギアクランクの強度及び耐久性 5.6.4.1 クランクアームのペダル取付部の強度</v>
      </c>
      <c r="F125" s="190" t="str">
        <f t="shared" si="2"/>
        <v>JIS D 9301 5.6.4 ギアクランクの強度及び耐久性 5.6.4.1 クランクアームのペダル取付部の強度JIS D 9313-6:2026 4.2</v>
      </c>
      <c r="G125" s="191">
        <v>9500</v>
      </c>
      <c r="H125" s="191">
        <v>10450</v>
      </c>
      <c r="I125" s="190" t="s">
        <v>332</v>
      </c>
      <c r="J125" s="188" t="s">
        <v>642</v>
      </c>
    </row>
    <row r="126" spans="1:10" x14ac:dyDescent="0.2">
      <c r="A126" s="187">
        <v>126</v>
      </c>
      <c r="B126" s="188" t="s">
        <v>185</v>
      </c>
      <c r="C126" s="188" t="s">
        <v>261</v>
      </c>
      <c r="D126" s="188" t="s">
        <v>393</v>
      </c>
      <c r="E126" s="190" t="str">
        <f t="shared" si="3"/>
        <v>5.6.4 ギアクランクの強度及び耐久性 5.6.4.2 クランクアームとギア板との固定強度</v>
      </c>
      <c r="F126" s="190" t="str">
        <f t="shared" si="2"/>
        <v>JIS D 9301 5.6.4 ギアクランクの強度及び耐久性 5.6.4.2 クランクアームとギア板との固定強度JIS D 9313-6:2026 4.3</v>
      </c>
      <c r="G126" s="191">
        <v>9500</v>
      </c>
      <c r="H126" s="191">
        <v>10450</v>
      </c>
      <c r="I126" s="190" t="s">
        <v>333</v>
      </c>
      <c r="J126" s="188">
        <v>0</v>
      </c>
    </row>
    <row r="127" spans="1:10" x14ac:dyDescent="0.2">
      <c r="A127" s="187">
        <v>127</v>
      </c>
      <c r="B127" s="188" t="s">
        <v>185</v>
      </c>
      <c r="C127" s="188" t="s">
        <v>261</v>
      </c>
      <c r="D127" s="188" t="s">
        <v>394</v>
      </c>
      <c r="E127" s="190" t="str">
        <f t="shared" si="3"/>
        <v>5.6.4 ギアクランクの強度及び耐久性 5.6.4.3 クランクアームの水平落下による衝撃強度</v>
      </c>
      <c r="F127" s="190" t="str">
        <f t="shared" si="2"/>
        <v>JIS D 9301 5.6.4 ギアクランクの強度及び耐久性 5.6.4.3 クランクアームの水平落下による衝撃強度JIS D 9313-6:2026 4.4</v>
      </c>
      <c r="G127" s="191">
        <v>10000</v>
      </c>
      <c r="H127" s="191">
        <v>11000</v>
      </c>
      <c r="I127" s="190" t="s">
        <v>334</v>
      </c>
      <c r="J127" s="188" t="s">
        <v>642</v>
      </c>
    </row>
    <row r="128" spans="1:10" x14ac:dyDescent="0.2">
      <c r="A128" s="187">
        <v>128</v>
      </c>
      <c r="B128" s="195" t="s">
        <v>185</v>
      </c>
      <c r="C128" s="188" t="s">
        <v>261</v>
      </c>
      <c r="D128" s="188" t="s">
        <v>395</v>
      </c>
      <c r="E128" s="190" t="str">
        <f t="shared" si="3"/>
        <v>5.6.4 ギアクランクの強度及び耐久性 5.6.4.4 クランクアームの鉛直落下による衝撃強度</v>
      </c>
      <c r="F128" s="190" t="str">
        <f t="shared" si="2"/>
        <v>JIS D 9301 5.6.4 ギアクランクの強度及び耐久性 5.6.4.4 クランクアームの鉛直落下による衝撃強度JIS D 9313-6:2026 4.5</v>
      </c>
      <c r="G128" s="191">
        <v>10000</v>
      </c>
      <c r="H128" s="191">
        <v>11000</v>
      </c>
      <c r="I128" s="190" t="s">
        <v>335</v>
      </c>
      <c r="J128" s="188" t="s">
        <v>642</v>
      </c>
    </row>
    <row r="129" spans="1:10" x14ac:dyDescent="0.2">
      <c r="A129" s="187">
        <v>129</v>
      </c>
      <c r="B129" s="188" t="s">
        <v>185</v>
      </c>
      <c r="C129" s="188" t="s">
        <v>261</v>
      </c>
      <c r="D129" s="188" t="s">
        <v>192</v>
      </c>
      <c r="E129" s="190" t="str">
        <f t="shared" si="3"/>
        <v>5.6.4 ギアクランクの強度及び耐久性 5.6.4.5 クランクアセンブリの疲労強度</v>
      </c>
      <c r="F129" s="190" t="str">
        <f t="shared" si="2"/>
        <v>JIS D 9301 5.6.4 ギアクランクの強度及び耐久性 5.6.4.5 クランクアセンブリの疲労強度JIS D 9313-6:2026 4.6.1</v>
      </c>
      <c r="G129" s="191">
        <v>38000</v>
      </c>
      <c r="H129" s="191">
        <v>41800</v>
      </c>
      <c r="I129" s="190" t="s">
        <v>336</v>
      </c>
      <c r="J129" s="188">
        <v>0</v>
      </c>
    </row>
    <row r="130" spans="1:10" x14ac:dyDescent="0.2">
      <c r="A130" s="187">
        <v>130</v>
      </c>
      <c r="B130" s="188" t="s">
        <v>185</v>
      </c>
      <c r="C130" s="188" t="s">
        <v>261</v>
      </c>
      <c r="D130" s="188" t="s">
        <v>646</v>
      </c>
      <c r="E130" s="190" t="str">
        <f t="shared" si="3"/>
        <v>5.6.4 ギアクランクの強度及び耐久性 5.6.4.5 クランクアセンブリの疲労強度（繊維強化樹脂製クランクアーム）</v>
      </c>
      <c r="F130" s="190" t="str">
        <f t="shared" ref="F130:F193" si="4">"JIS D 9301 "&amp;E130&amp;I130</f>
        <v>JIS D 9301 5.6.4 ギアクランクの強度及び耐久性 5.6.4.5 クランクアセンブリの疲労強度（繊維強化樹脂製クランクアーム）JIS D 9313-6:2026 4.6.1</v>
      </c>
      <c r="G130" s="191">
        <v>40500</v>
      </c>
      <c r="H130" s="191">
        <v>44550</v>
      </c>
      <c r="I130" s="190" t="s">
        <v>336</v>
      </c>
      <c r="J130" s="188">
        <v>0</v>
      </c>
    </row>
    <row r="131" spans="1:10" x14ac:dyDescent="0.2">
      <c r="A131" s="187">
        <v>131</v>
      </c>
      <c r="B131" s="188" t="s">
        <v>185</v>
      </c>
      <c r="C131" s="188" t="s">
        <v>261</v>
      </c>
      <c r="D131" s="188" t="s">
        <v>396</v>
      </c>
      <c r="E131" s="190" t="str">
        <f t="shared" ref="E131:E194" si="5">C131&amp;" "&amp;D131</f>
        <v>5.6.4 ギアクランクの強度及び耐久性 [JIS D 9304 4.6.4.2]クランクアームを上に30°傾斜させた状態での試験方法</v>
      </c>
      <c r="F131" s="190" t="str">
        <f t="shared" si="4"/>
        <v>JIS D 9301 5.6.4 ギアクランクの強度及び耐久性 [JIS D 9304 4.6.4.2]クランクアームを上に30°傾斜させた状態での試験方法JIS D 9313-6:2026 4.6.2</v>
      </c>
      <c r="G131" s="191">
        <v>38000</v>
      </c>
      <c r="H131" s="191">
        <v>41800</v>
      </c>
      <c r="I131" s="190" t="s">
        <v>337</v>
      </c>
      <c r="J131" s="188">
        <v>0</v>
      </c>
    </row>
    <row r="132" spans="1:10" x14ac:dyDescent="0.2">
      <c r="A132" s="187">
        <v>132</v>
      </c>
      <c r="B132" s="188" t="s">
        <v>185</v>
      </c>
      <c r="C132" s="188" t="s">
        <v>261</v>
      </c>
      <c r="D132" s="188" t="s">
        <v>397</v>
      </c>
      <c r="E132" s="190" t="str">
        <f t="shared" si="5"/>
        <v>5.6.4 ギアクランクの強度及び耐久性 [JIS D 9304 4.6.4.2]クランクアームを上に30°傾斜させた状態での試験方法（繊維強化樹脂製クランクアーム）</v>
      </c>
      <c r="F132" s="190" t="str">
        <f t="shared" si="4"/>
        <v>JIS D 9301 5.6.4 ギアクランクの強度及び耐久性 [JIS D 9304 4.6.4.2]クランクアームを上に30°傾斜させた状態での試験方法（繊維強化樹脂製クランクアーム）JIS D 9313-6:2026 4.6.2</v>
      </c>
      <c r="G132" s="191">
        <v>40500</v>
      </c>
      <c r="H132" s="191">
        <v>44550</v>
      </c>
      <c r="I132" s="190" t="s">
        <v>337</v>
      </c>
      <c r="J132" s="188">
        <v>0</v>
      </c>
    </row>
    <row r="133" spans="1:10" x14ac:dyDescent="0.2">
      <c r="A133" s="187">
        <v>133</v>
      </c>
      <c r="B133" s="188" t="s">
        <v>185</v>
      </c>
      <c r="C133" s="188" t="s">
        <v>261</v>
      </c>
      <c r="D133" s="188" t="s">
        <v>398</v>
      </c>
      <c r="E133" s="190" t="str">
        <f t="shared" si="5"/>
        <v>5.6.4 ギアクランクの強度及び耐久性 5.6.4.6 ギア板及びボトムブラケット軸アセンブリの歯底部の振れ</v>
      </c>
      <c r="F133" s="190" t="str">
        <f t="shared" si="4"/>
        <v>JIS D 9301 5.6.4 ギアクランクの強度及び耐久性 5.6.4.6 ギア板及びボトムブラケット軸アセンブリの歯底部の振れ0</v>
      </c>
      <c r="G133" s="191" t="s">
        <v>174</v>
      </c>
      <c r="H133" s="191" t="s">
        <v>174</v>
      </c>
      <c r="I133" s="190">
        <v>0</v>
      </c>
      <c r="J133" s="188">
        <v>0</v>
      </c>
    </row>
    <row r="134" spans="1:10" x14ac:dyDescent="0.2">
      <c r="A134" s="187">
        <v>134</v>
      </c>
      <c r="B134" s="188" t="s">
        <v>185</v>
      </c>
      <c r="C134" s="188" t="s">
        <v>193</v>
      </c>
      <c r="D134" s="188" t="s">
        <v>194</v>
      </c>
      <c r="E134" s="190" t="str">
        <f t="shared" si="5"/>
        <v>5.6.5 ペダルの強度及び耐久性 5.6.5.1 ペダルの強度</v>
      </c>
      <c r="F134" s="190" t="str">
        <f t="shared" si="4"/>
        <v>JIS D 9301 5.6.5 ペダルの強度及び耐久性 5.6.5.1 ペダルの強度JIS D 9313-6:2026 4.7.1</v>
      </c>
      <c r="G134" s="191">
        <v>9500</v>
      </c>
      <c r="H134" s="191">
        <v>10450</v>
      </c>
      <c r="I134" s="190" t="s">
        <v>338</v>
      </c>
      <c r="J134" s="188" t="s">
        <v>642</v>
      </c>
    </row>
    <row r="135" spans="1:10" x14ac:dyDescent="0.2">
      <c r="A135" s="187">
        <v>135</v>
      </c>
      <c r="B135" s="188" t="s">
        <v>185</v>
      </c>
      <c r="C135" s="188" t="s">
        <v>193</v>
      </c>
      <c r="D135" s="188" t="s">
        <v>195</v>
      </c>
      <c r="E135" s="190" t="str">
        <f t="shared" si="5"/>
        <v>5.6.5 ペダルの強度及び耐久性 5.6.5.2 ペダル先端部の強度</v>
      </c>
      <c r="F135" s="190" t="str">
        <f t="shared" si="4"/>
        <v>JIS D 9301 5.6.5 ペダルの強度及び耐久性 5.6.5.2 ペダル先端部の強度JIS D 9313-6:2026 4.7.2</v>
      </c>
      <c r="G135" s="191">
        <v>9500</v>
      </c>
      <c r="H135" s="191">
        <v>10450</v>
      </c>
      <c r="I135" s="190" t="s">
        <v>339</v>
      </c>
      <c r="J135" s="188" t="s">
        <v>642</v>
      </c>
    </row>
    <row r="136" spans="1:10" x14ac:dyDescent="0.2">
      <c r="A136" s="187">
        <v>136</v>
      </c>
      <c r="B136" s="188" t="s">
        <v>185</v>
      </c>
      <c r="C136" s="188" t="s">
        <v>193</v>
      </c>
      <c r="D136" s="188" t="s">
        <v>196</v>
      </c>
      <c r="E136" s="190" t="str">
        <f t="shared" si="5"/>
        <v>5.6.5 ペダルの強度及び耐久性 5.6.5.3 ペダルの衝撃強度</v>
      </c>
      <c r="F136" s="190" t="str">
        <f t="shared" si="4"/>
        <v>JIS D 9301 5.6.5 ペダルの強度及び耐久性 5.6.5.3 ペダルの衝撃強度JIS D 9313-6:2026 4.8.1</v>
      </c>
      <c r="G136" s="191">
        <v>10000</v>
      </c>
      <c r="H136" s="191">
        <v>11000</v>
      </c>
      <c r="I136" s="190" t="s">
        <v>340</v>
      </c>
      <c r="J136" s="188" t="s">
        <v>642</v>
      </c>
    </row>
    <row r="137" spans="1:10" x14ac:dyDescent="0.2">
      <c r="A137" s="187">
        <v>137</v>
      </c>
      <c r="B137" s="188" t="s">
        <v>185</v>
      </c>
      <c r="C137" s="188" t="s">
        <v>193</v>
      </c>
      <c r="D137" s="188" t="s">
        <v>197</v>
      </c>
      <c r="E137" s="190" t="str">
        <f t="shared" si="5"/>
        <v>5.6.5 ペダルの強度及び耐久性 5.6.5.4 ペダルの疲労強度</v>
      </c>
      <c r="F137" s="190" t="str">
        <f t="shared" si="4"/>
        <v>JIS D 9301 5.6.5 ペダルの強度及び耐久性 5.6.5.4 ペダルの疲労強度JIS D 9313-:2026 4.9</v>
      </c>
      <c r="G137" s="191">
        <v>33500</v>
      </c>
      <c r="H137" s="191">
        <v>36850</v>
      </c>
      <c r="I137" s="190" t="s">
        <v>341</v>
      </c>
      <c r="J137" s="188" t="s">
        <v>647</v>
      </c>
    </row>
    <row r="138" spans="1:10" x14ac:dyDescent="0.2">
      <c r="A138" s="187">
        <v>138</v>
      </c>
      <c r="B138" s="188" t="s">
        <v>185</v>
      </c>
      <c r="C138" s="188" t="s">
        <v>198</v>
      </c>
      <c r="D138" s="188" t="s">
        <v>648</v>
      </c>
      <c r="E138" s="190" t="str">
        <f t="shared" si="5"/>
        <v>5.6.6 チェーン又は歯付きベルトの強度 a) チェーン　引張強さ</v>
      </c>
      <c r="F138" s="190" t="str">
        <f t="shared" si="4"/>
        <v>JIS D 9301 5.6.6 チェーン又は歯付きベルトの強度 a) チェーン　引張強さJIS D 9417:2004 4.1</v>
      </c>
      <c r="G138" s="191">
        <v>13000</v>
      </c>
      <c r="H138" s="191">
        <v>14300.000000000002</v>
      </c>
      <c r="I138" s="190" t="s">
        <v>342</v>
      </c>
      <c r="J138" s="188">
        <v>0</v>
      </c>
    </row>
    <row r="139" spans="1:10" x14ac:dyDescent="0.2">
      <c r="A139" s="187">
        <v>139</v>
      </c>
      <c r="B139" s="188" t="s">
        <v>185</v>
      </c>
      <c r="C139" s="188" t="s">
        <v>198</v>
      </c>
      <c r="D139" s="188" t="s">
        <v>649</v>
      </c>
      <c r="E139" s="190" t="str">
        <f t="shared" si="5"/>
        <v>5.6.6 チェーン又は歯付きベルトの強度 a) チェーン　ピン抜け強さ</v>
      </c>
      <c r="F139" s="190" t="str">
        <f t="shared" si="4"/>
        <v>JIS D 9301 5.6.6 チェーン又は歯付きベルトの強度 a) チェーン　ピン抜け強さJIS D 9417:2004 4.2</v>
      </c>
      <c r="G139" s="191">
        <v>13000</v>
      </c>
      <c r="H139" s="191">
        <v>14300.000000000002</v>
      </c>
      <c r="I139" s="190" t="s">
        <v>343</v>
      </c>
      <c r="J139" s="188">
        <v>0</v>
      </c>
    </row>
    <row r="140" spans="1:10" x14ac:dyDescent="0.2">
      <c r="A140" s="187">
        <v>140</v>
      </c>
      <c r="B140" s="188" t="s">
        <v>185</v>
      </c>
      <c r="C140" s="188" t="s">
        <v>198</v>
      </c>
      <c r="D140" s="188" t="s">
        <v>650</v>
      </c>
      <c r="E140" s="190" t="str">
        <f t="shared" si="5"/>
        <v>5.6.6 チェーン又は歯付きベルトの強度 a) チェーン　硬さ（HV、HRA）</v>
      </c>
      <c r="F140" s="190" t="str">
        <f t="shared" si="4"/>
        <v>JIS D 9301 5.6.6 チェーン又は歯付きベルトの強度 a) チェーン　硬さ（HV、HRA）JIS D 9417:2004 4.3</v>
      </c>
      <c r="G140" s="191" t="s">
        <v>174</v>
      </c>
      <c r="H140" s="191" t="s">
        <v>174</v>
      </c>
      <c r="I140" s="190" t="s">
        <v>344</v>
      </c>
      <c r="J140" s="188">
        <v>0</v>
      </c>
    </row>
    <row r="141" spans="1:10" x14ac:dyDescent="0.2">
      <c r="A141" s="187">
        <v>141</v>
      </c>
      <c r="B141" s="188" t="s">
        <v>185</v>
      </c>
      <c r="C141" s="188" t="s">
        <v>198</v>
      </c>
      <c r="D141" s="188" t="s">
        <v>199</v>
      </c>
      <c r="E141" s="190" t="str">
        <f t="shared" si="5"/>
        <v>5.6.6 チェーン又は歯付きベルトの強度 b) 歯付きベルト 1) 引張強度</v>
      </c>
      <c r="F141" s="190" t="str">
        <f t="shared" si="4"/>
        <v>JIS D 9301 5.6.6 チェーン又は歯付きベルトの強度 b) 歯付きベルト 1) 引張強度JIS D 9313-6:2026 4.10.1 a)</v>
      </c>
      <c r="G141" s="191">
        <v>13000</v>
      </c>
      <c r="H141" s="191">
        <v>14300.000000000002</v>
      </c>
      <c r="I141" s="190" t="s">
        <v>345</v>
      </c>
      <c r="J141" s="188" t="s">
        <v>651</v>
      </c>
    </row>
    <row r="142" spans="1:10" x14ac:dyDescent="0.2">
      <c r="A142" s="187">
        <v>142</v>
      </c>
      <c r="B142" s="188" t="s">
        <v>185</v>
      </c>
      <c r="C142" s="188" t="s">
        <v>198</v>
      </c>
      <c r="D142" s="188" t="s">
        <v>200</v>
      </c>
      <c r="E142" s="190" t="str">
        <f t="shared" si="5"/>
        <v>5.6.6 チェーン又は歯付きベルトの強度 b) 歯付きベルト 2) 耐油性</v>
      </c>
      <c r="F142" s="190" t="str">
        <f t="shared" si="4"/>
        <v>JIS D 9301 5.6.6 チェーン又は歯付きベルトの強度 b) 歯付きベルト 2) 耐油性JIS D 9313-6:2026 4.10.1 b)</v>
      </c>
      <c r="G142" s="191" t="s">
        <v>174</v>
      </c>
      <c r="H142" s="191" t="s">
        <v>174</v>
      </c>
      <c r="I142" s="190" t="s">
        <v>346</v>
      </c>
      <c r="J142" s="188">
        <v>0</v>
      </c>
    </row>
    <row r="143" spans="1:10" x14ac:dyDescent="0.2">
      <c r="A143" s="187">
        <v>143</v>
      </c>
      <c r="B143" s="188" t="s">
        <v>185</v>
      </c>
      <c r="C143" s="188" t="s">
        <v>198</v>
      </c>
      <c r="D143" s="188" t="s">
        <v>201</v>
      </c>
      <c r="E143" s="190" t="str">
        <f t="shared" si="5"/>
        <v>5.6.6 チェーン又は歯付きベルトの強度 b) 歯付きベルト 3) 耐水性</v>
      </c>
      <c r="F143" s="190" t="str">
        <f t="shared" si="4"/>
        <v>JIS D 9301 5.6.6 チェーン又は歯付きベルトの強度 b) 歯付きベルト 3) 耐水性JIS D 9313-6:2026 4.10.1 c)</v>
      </c>
      <c r="G143" s="191">
        <v>14000</v>
      </c>
      <c r="H143" s="191">
        <v>15400.000000000002</v>
      </c>
      <c r="I143" s="190" t="s">
        <v>347</v>
      </c>
      <c r="J143" s="188" t="s">
        <v>651</v>
      </c>
    </row>
    <row r="144" spans="1:10" x14ac:dyDescent="0.2">
      <c r="A144" s="187">
        <v>144</v>
      </c>
      <c r="B144" s="188" t="s">
        <v>185</v>
      </c>
      <c r="C144" s="188" t="s">
        <v>198</v>
      </c>
      <c r="D144" s="188" t="s">
        <v>202</v>
      </c>
      <c r="E144" s="190" t="str">
        <f t="shared" si="5"/>
        <v>5.6.6 チェーン又は歯付きベルトの強度 b) 歯付きベルト 4) 耐温度性</v>
      </c>
      <c r="F144" s="190" t="str">
        <f t="shared" si="4"/>
        <v>JIS D 9301 5.6.6 チェーン又は歯付きベルトの強度 b) 歯付きベルト 4) 耐温度性JIS D 9313-6:2026 4.10.2</v>
      </c>
      <c r="G144" s="191">
        <v>10000</v>
      </c>
      <c r="H144" s="191">
        <v>11000</v>
      </c>
      <c r="I144" s="190" t="s">
        <v>348</v>
      </c>
      <c r="J144" s="188">
        <v>0</v>
      </c>
    </row>
    <row r="145" spans="1:10" x14ac:dyDescent="0.2">
      <c r="A145" s="187">
        <v>145</v>
      </c>
      <c r="B145" s="188" t="s">
        <v>185</v>
      </c>
      <c r="C145" s="188" t="s">
        <v>198</v>
      </c>
      <c r="D145" s="188" t="s">
        <v>203</v>
      </c>
      <c r="E145" s="190" t="str">
        <f t="shared" si="5"/>
        <v>5.6.6 チェーン又は歯付きベルトの強度 b) 歯付きベルト 5) 連続駆動耐久性</v>
      </c>
      <c r="F145" s="190" t="str">
        <f t="shared" si="4"/>
        <v>JIS D 9301 5.6.6 チェーン又は歯付きベルトの強度 b) 歯付きベルト 5) 連続駆動耐久性JIS D 9313-6:2026 4.10.3</v>
      </c>
      <c r="G145" s="191">
        <v>150000</v>
      </c>
      <c r="H145" s="191">
        <v>165000</v>
      </c>
      <c r="I145" s="190" t="s">
        <v>349</v>
      </c>
      <c r="J145" s="188" t="s">
        <v>651</v>
      </c>
    </row>
    <row r="146" spans="1:10" x14ac:dyDescent="0.2">
      <c r="A146" s="187">
        <v>146</v>
      </c>
      <c r="B146" s="188" t="s">
        <v>204</v>
      </c>
      <c r="C146" s="189" t="s">
        <v>205</v>
      </c>
      <c r="D146" s="188"/>
      <c r="E146" s="190" t="str">
        <f t="shared" si="5"/>
        <v xml:space="preserve">5.7.1 サドルの寸法 </v>
      </c>
      <c r="F146" s="190" t="str">
        <f t="shared" si="4"/>
        <v>JIS D 9301 5.7.1 サドルの寸法 0</v>
      </c>
      <c r="G146" s="191">
        <v>2000</v>
      </c>
      <c r="H146" s="191">
        <v>2200</v>
      </c>
      <c r="I146" s="190">
        <v>0</v>
      </c>
      <c r="J146" s="188">
        <v>0</v>
      </c>
    </row>
    <row r="147" spans="1:10" x14ac:dyDescent="0.2">
      <c r="A147" s="187">
        <v>147</v>
      </c>
      <c r="B147" s="188" t="s">
        <v>204</v>
      </c>
      <c r="C147" s="189" t="s">
        <v>206</v>
      </c>
      <c r="D147" s="188"/>
      <c r="E147" s="190" t="str">
        <f t="shared" si="5"/>
        <v xml:space="preserve">5.7.2 シートポストのはめ合わせ限界標識 </v>
      </c>
      <c r="F147" s="190" t="str">
        <f t="shared" si="4"/>
        <v>JIS D 9301 5.7.2 シートポストのはめ合わせ限界標識 0</v>
      </c>
      <c r="G147" s="191">
        <v>1500</v>
      </c>
      <c r="H147" s="191">
        <v>1650.0000000000002</v>
      </c>
      <c r="I147" s="190">
        <v>0</v>
      </c>
      <c r="J147" s="188">
        <v>0</v>
      </c>
    </row>
    <row r="148" spans="1:10" ht="24" x14ac:dyDescent="0.2">
      <c r="A148" s="187">
        <v>148</v>
      </c>
      <c r="B148" s="188" t="s">
        <v>204</v>
      </c>
      <c r="C148" s="188" t="s">
        <v>207</v>
      </c>
      <c r="D148" s="188" t="s">
        <v>208</v>
      </c>
      <c r="E148" s="190" t="str">
        <f t="shared" si="5"/>
        <v>5.7.3 サドル及びシートポストの強度及び耐久性 5.7.3.1 サドルとシートポストとの固定強度</v>
      </c>
      <c r="F148" s="190" t="str">
        <f t="shared" si="4"/>
        <v>JIS D 9301 5.7.3 サドル及びシートポストの強度及び耐久性 5.7.3.1 サドルとシートポストとの固定強度JIS D 9313-7:2026 4.2</v>
      </c>
      <c r="G148" s="191">
        <v>9500</v>
      </c>
      <c r="H148" s="191">
        <v>10450</v>
      </c>
      <c r="I148" s="190" t="s">
        <v>350</v>
      </c>
      <c r="J148" s="188" t="s">
        <v>652</v>
      </c>
    </row>
    <row r="149" spans="1:10" ht="24" x14ac:dyDescent="0.2">
      <c r="A149" s="187">
        <v>149</v>
      </c>
      <c r="B149" s="188" t="s">
        <v>204</v>
      </c>
      <c r="C149" s="188" t="s">
        <v>207</v>
      </c>
      <c r="D149" s="188" t="s">
        <v>653</v>
      </c>
      <c r="E149" s="190" t="str">
        <f t="shared" si="5"/>
        <v>5.7.3 サドル及びシートポストの強度及び耐久性 5.7.3.2.1 サドルの静的強度</v>
      </c>
      <c r="F149" s="190" t="str">
        <f t="shared" si="4"/>
        <v>JIS D 9301 5.7.3 サドル及びシートポストの強度及び耐久性 5.7.3.2.1 サドルの静的強度JIS D 9313-7:2026 4.3.1</v>
      </c>
      <c r="G149" s="191">
        <v>9500</v>
      </c>
      <c r="H149" s="191">
        <v>10450</v>
      </c>
      <c r="I149" s="190" t="s">
        <v>351</v>
      </c>
      <c r="J149" s="188" t="s">
        <v>654</v>
      </c>
    </row>
    <row r="150" spans="1:10" ht="24" x14ac:dyDescent="0.2">
      <c r="A150" s="187">
        <v>150</v>
      </c>
      <c r="B150" s="188" t="s">
        <v>204</v>
      </c>
      <c r="C150" s="188" t="s">
        <v>207</v>
      </c>
      <c r="D150" s="188" t="s">
        <v>399</v>
      </c>
      <c r="E150" s="190" t="str">
        <f t="shared" si="5"/>
        <v>5.7.3 サドル及びシートポストの強度及び耐久性 5.7.3.2.2 繊維強化樹脂製サドルレールの静的強度</v>
      </c>
      <c r="F150" s="190" t="str">
        <f t="shared" si="4"/>
        <v>JIS D 9301 5.7.3 サドル及びシートポストの強度及び耐久性 5.7.3.2.2 繊維強化樹脂製サドルレールの静的強度JIS D 9313-7:2026 4.3.2</v>
      </c>
      <c r="G150" s="191">
        <v>9500</v>
      </c>
      <c r="H150" s="191">
        <v>10450</v>
      </c>
      <c r="I150" s="190" t="s">
        <v>352</v>
      </c>
      <c r="J150" s="188">
        <v>0</v>
      </c>
    </row>
    <row r="151" spans="1:10" ht="24" x14ac:dyDescent="0.2">
      <c r="A151" s="187">
        <v>151</v>
      </c>
      <c r="B151" s="188" t="s">
        <v>204</v>
      </c>
      <c r="C151" s="188" t="s">
        <v>207</v>
      </c>
      <c r="D151" s="188" t="s">
        <v>209</v>
      </c>
      <c r="E151" s="190" t="str">
        <f t="shared" si="5"/>
        <v>5.7.3 サドル及びシートポストの強度及び耐久性 5.7.3.3 サドル及びシートポストの疲労強度</v>
      </c>
      <c r="F151" s="190" t="str">
        <f t="shared" si="4"/>
        <v>JIS D 9301 5.7.3 サドル及びシートポストの強度及び耐久性 5.7.3.3 サドル及びシートポストの疲労強度JIS D 9313-7:2026 4.4</v>
      </c>
      <c r="G151" s="191">
        <v>47000</v>
      </c>
      <c r="H151" s="191">
        <v>51700.000000000007</v>
      </c>
      <c r="I151" s="190" t="s">
        <v>353</v>
      </c>
      <c r="J151" s="188">
        <v>0</v>
      </c>
    </row>
    <row r="152" spans="1:10" ht="24" x14ac:dyDescent="0.2">
      <c r="A152" s="187">
        <v>152</v>
      </c>
      <c r="B152" s="188" t="s">
        <v>204</v>
      </c>
      <c r="C152" s="188" t="s">
        <v>207</v>
      </c>
      <c r="D152" s="188" t="s">
        <v>400</v>
      </c>
      <c r="E152" s="190" t="str">
        <f t="shared" si="5"/>
        <v>5.7.3 サドル及びシートポストの強度及び耐久性 5.7.3.4.2 シートポストの疲労強度 第1段階</v>
      </c>
      <c r="F152" s="190" t="str">
        <f t="shared" si="4"/>
        <v>JIS D 9301 5.7.3 サドル及びシートポストの強度及び耐久性 5.7.3.4.2 シートポストの疲労強度 第1段階JIS D 9313-7:2026 4.5.2</v>
      </c>
      <c r="G152" s="191">
        <v>35500</v>
      </c>
      <c r="H152" s="191">
        <v>39050</v>
      </c>
      <c r="I152" s="190" t="s">
        <v>354</v>
      </c>
      <c r="J152" s="188">
        <v>0</v>
      </c>
    </row>
    <row r="153" spans="1:10" ht="24" x14ac:dyDescent="0.2">
      <c r="A153" s="187">
        <v>153</v>
      </c>
      <c r="B153" s="188" t="s">
        <v>204</v>
      </c>
      <c r="C153" s="188" t="s">
        <v>207</v>
      </c>
      <c r="D153" s="188" t="s">
        <v>655</v>
      </c>
      <c r="E153" s="190" t="str">
        <f t="shared" si="5"/>
        <v>5.7.3 サドル及びシートポストの強度及び耐久性 5.7.3.4.2 シートポストの疲労強度 第1段階（繊維強化樹脂製シートポスト）</v>
      </c>
      <c r="F153" s="190" t="str">
        <f t="shared" si="4"/>
        <v>JIS D 9301 5.7.3 サドル及びシートポストの強度及び耐久性 5.7.3.4.2 シートポストの疲労強度 第1段階（繊維強化樹脂製シートポスト）JIS D 9313-7:2026 4.5.2</v>
      </c>
      <c r="G153" s="191">
        <v>38500</v>
      </c>
      <c r="H153" s="191">
        <v>42350</v>
      </c>
      <c r="I153" s="190" t="s">
        <v>354</v>
      </c>
      <c r="J153" s="188">
        <v>0</v>
      </c>
    </row>
    <row r="154" spans="1:10" ht="24" x14ac:dyDescent="0.2">
      <c r="A154" s="187">
        <v>154</v>
      </c>
      <c r="B154" s="188" t="s">
        <v>204</v>
      </c>
      <c r="C154" s="188" t="s">
        <v>207</v>
      </c>
      <c r="D154" s="188" t="s">
        <v>656</v>
      </c>
      <c r="E154" s="190" t="str">
        <f t="shared" si="5"/>
        <v>5.7.3 サドル及びシートポストの強度及び耐久性 5.7.3.4.3  第2段階（曲げ試験）</v>
      </c>
      <c r="F154" s="190" t="str">
        <f t="shared" si="4"/>
        <v>JIS D 9301 5.7.3 サドル及びシートポストの強度及び耐久性 5.7.3.4.3  第2段階（曲げ試験）JIS D 9313-7:2026 4.5.3</v>
      </c>
      <c r="G154" s="191">
        <v>13000</v>
      </c>
      <c r="H154" s="191">
        <v>14300.000000000002</v>
      </c>
      <c r="I154" s="190" t="s">
        <v>355</v>
      </c>
      <c r="J154" s="188">
        <v>0</v>
      </c>
    </row>
    <row r="155" spans="1:10" ht="24" x14ac:dyDescent="0.2">
      <c r="A155" s="187">
        <v>155</v>
      </c>
      <c r="B155" s="188" t="s">
        <v>204</v>
      </c>
      <c r="C155" s="188" t="s">
        <v>207</v>
      </c>
      <c r="D155" s="188" t="s">
        <v>657</v>
      </c>
      <c r="E155" s="190" t="str">
        <f t="shared" si="5"/>
        <v>5.7.3 サドル及びシートポストの強度及び耐久性 5.7.3.4.3  サスペンションシートポストの静荷重試験</v>
      </c>
      <c r="F155" s="190" t="str">
        <f t="shared" si="4"/>
        <v>JIS D 9301 5.7.3 サドル及びシートポストの強度及び耐久性 5.7.3.4.3  サスペンションシートポストの静荷重試験JIS D 9313-7:2026 4.5.4</v>
      </c>
      <c r="G155" s="191">
        <v>13000</v>
      </c>
      <c r="H155" s="191">
        <v>14300.000000000002</v>
      </c>
      <c r="I155" s="190" t="s">
        <v>356</v>
      </c>
      <c r="J155" s="188">
        <v>0</v>
      </c>
    </row>
    <row r="156" spans="1:10" x14ac:dyDescent="0.2">
      <c r="A156" s="187">
        <v>156</v>
      </c>
      <c r="B156" s="188" t="s">
        <v>210</v>
      </c>
      <c r="C156" s="189" t="s">
        <v>211</v>
      </c>
      <c r="D156" s="188" t="s">
        <v>212</v>
      </c>
      <c r="E156" s="190" t="str">
        <f t="shared" si="5"/>
        <v>5.8.1 チェーン又は歯付きベルトの保護装置 5.8.1.1 一般</v>
      </c>
      <c r="F156" s="190" t="str">
        <f t="shared" si="4"/>
        <v>JIS D 9301 5.8.1 チェーン又は歯付きベルトの保護装置 5.8.1.1 一般0</v>
      </c>
      <c r="G156" s="191">
        <v>2500</v>
      </c>
      <c r="H156" s="191">
        <v>2750</v>
      </c>
      <c r="I156" s="190">
        <v>0</v>
      </c>
      <c r="J156" s="188">
        <v>0</v>
      </c>
    </row>
    <row r="157" spans="1:10" x14ac:dyDescent="0.2">
      <c r="A157" s="187">
        <v>157</v>
      </c>
      <c r="B157" s="188" t="s">
        <v>210</v>
      </c>
      <c r="C157" s="189" t="s">
        <v>213</v>
      </c>
      <c r="D157" s="188" t="s">
        <v>658</v>
      </c>
      <c r="E157" s="190" t="str">
        <f t="shared" si="5"/>
        <v>5.8.2 回転中の車輪の保護 a) ワイヤ切断時への対処</v>
      </c>
      <c r="F157" s="190" t="str">
        <f t="shared" si="4"/>
        <v>JIS D 9301 5.8.2 回転中の車輪の保護 a) ワイヤ切断時への対処0</v>
      </c>
      <c r="G157" s="191">
        <v>1500</v>
      </c>
      <c r="H157" s="191">
        <v>1650.0000000000002</v>
      </c>
      <c r="I157" s="190">
        <v>0</v>
      </c>
      <c r="J157" s="188">
        <v>0</v>
      </c>
    </row>
    <row r="158" spans="1:10" x14ac:dyDescent="0.2">
      <c r="A158" s="187">
        <v>158</v>
      </c>
      <c r="B158" s="188" t="s">
        <v>210</v>
      </c>
      <c r="C158" s="189" t="s">
        <v>213</v>
      </c>
      <c r="D158" s="188" t="s">
        <v>659</v>
      </c>
      <c r="E158" s="190" t="str">
        <f t="shared" si="5"/>
        <v>5.8.2 回転中の車輪の保護 b) スポークプロテクタの装備</v>
      </c>
      <c r="F158" s="190" t="str">
        <f t="shared" si="4"/>
        <v>JIS D 9301 5.8.2 回転中の車輪の保護 b) スポークプロテクタの装備0</v>
      </c>
      <c r="G158" s="191">
        <v>1500</v>
      </c>
      <c r="H158" s="191">
        <v>1650.0000000000002</v>
      </c>
      <c r="I158" s="190">
        <v>0</v>
      </c>
      <c r="J158" s="188">
        <v>0</v>
      </c>
    </row>
    <row r="159" spans="1:10" x14ac:dyDescent="0.2">
      <c r="A159" s="187">
        <v>159</v>
      </c>
      <c r="B159" s="188" t="s">
        <v>210</v>
      </c>
      <c r="C159" s="188" t="s">
        <v>660</v>
      </c>
      <c r="D159" s="188" t="s">
        <v>661</v>
      </c>
      <c r="E159" s="190" t="str">
        <f t="shared" si="5"/>
        <v>5.8.3 前泥よけ 接線方向の試験</v>
      </c>
      <c r="F159" s="190" t="str">
        <f t="shared" si="4"/>
        <v>JIS D 9301 5.8.3 前泥よけ 接線方向の試験JIS D 9313-1:2026 4.6.1.1</v>
      </c>
      <c r="G159" s="191">
        <v>7000</v>
      </c>
      <c r="H159" s="191">
        <v>7700.0000000000009</v>
      </c>
      <c r="I159" s="190" t="s">
        <v>357</v>
      </c>
      <c r="J159" s="188">
        <v>0</v>
      </c>
    </row>
    <row r="160" spans="1:10" x14ac:dyDescent="0.2">
      <c r="A160" s="187">
        <v>160</v>
      </c>
      <c r="B160" s="188" t="s">
        <v>210</v>
      </c>
      <c r="C160" s="188" t="s">
        <v>660</v>
      </c>
      <c r="D160" s="188" t="s">
        <v>401</v>
      </c>
      <c r="E160" s="190" t="str">
        <f t="shared" si="5"/>
        <v>5.8.3 前泥よけ 前泥よけステーの衝撃試験</v>
      </c>
      <c r="F160" s="190" t="str">
        <f t="shared" si="4"/>
        <v>JIS D 9301 5.8.3 前泥よけ 前泥よけステーの衝撃試験JIS D 9313-1:2026 4.6.1.2</v>
      </c>
      <c r="G160" s="191">
        <v>10000</v>
      </c>
      <c r="H160" s="191">
        <v>11000</v>
      </c>
      <c r="I160" s="190" t="s">
        <v>358</v>
      </c>
      <c r="J160" s="188">
        <v>0</v>
      </c>
    </row>
    <row r="161" spans="1:10" x14ac:dyDescent="0.2">
      <c r="A161" s="187">
        <v>161</v>
      </c>
      <c r="B161" s="188" t="s">
        <v>210</v>
      </c>
      <c r="C161" s="188" t="s">
        <v>660</v>
      </c>
      <c r="D161" s="188" t="s">
        <v>662</v>
      </c>
      <c r="E161" s="190" t="str">
        <f t="shared" si="5"/>
        <v>5.8.3 前泥よけ ステーなし前泥よけ及び車輪の回転妨害確認試験</v>
      </c>
      <c r="F161" s="190" t="str">
        <f t="shared" si="4"/>
        <v>JIS D 9301 5.8.3 前泥よけ ステーなし前泥よけ及び車輪の回転妨害確認試験JIS D 9313-1:2026 4.6.2</v>
      </c>
      <c r="G161" s="191">
        <v>7000</v>
      </c>
      <c r="H161" s="191">
        <v>7700.0000000000009</v>
      </c>
      <c r="I161" s="190" t="s">
        <v>359</v>
      </c>
      <c r="J161" s="188">
        <v>0</v>
      </c>
    </row>
    <row r="162" spans="1:10" x14ac:dyDescent="0.2">
      <c r="A162" s="187">
        <v>162</v>
      </c>
      <c r="B162" s="188" t="s">
        <v>214</v>
      </c>
      <c r="C162" s="188" t="s">
        <v>663</v>
      </c>
      <c r="D162" s="188" t="s">
        <v>664</v>
      </c>
      <c r="E162" s="190" t="str">
        <f t="shared" si="5"/>
        <v>JIS D 9453 操作、安定性</v>
      </c>
      <c r="F162" s="190" t="str">
        <f t="shared" si="4"/>
        <v>JIS D 9301 JIS D 9453 操作、安定性JIS D 9453:2013</v>
      </c>
      <c r="G162" s="191">
        <v>1500</v>
      </c>
      <c r="H162" s="191">
        <v>1650.0000000000002</v>
      </c>
      <c r="I162" s="190" t="s">
        <v>215</v>
      </c>
      <c r="J162" s="188">
        <v>0</v>
      </c>
    </row>
    <row r="163" spans="1:10" x14ac:dyDescent="0.2">
      <c r="A163" s="187">
        <v>163</v>
      </c>
      <c r="B163" s="188" t="s">
        <v>214</v>
      </c>
      <c r="C163" s="188" t="s">
        <v>663</v>
      </c>
      <c r="D163" s="188" t="s">
        <v>216</v>
      </c>
      <c r="E163" s="190" t="str">
        <f t="shared" si="5"/>
        <v>JIS D 9453 繰返し疲労性</v>
      </c>
      <c r="F163" s="190" t="str">
        <f t="shared" si="4"/>
        <v>JIS D 9301 JIS D 9453 繰返し疲労性JIS D 9453:2013</v>
      </c>
      <c r="G163" s="191" t="s">
        <v>174</v>
      </c>
      <c r="H163" s="191" t="s">
        <v>174</v>
      </c>
      <c r="I163" s="190" t="s">
        <v>215</v>
      </c>
      <c r="J163" s="188">
        <v>0</v>
      </c>
    </row>
    <row r="164" spans="1:10" x14ac:dyDescent="0.2">
      <c r="A164" s="187">
        <v>164</v>
      </c>
      <c r="B164" s="188" t="s">
        <v>214</v>
      </c>
      <c r="C164" s="188" t="s">
        <v>663</v>
      </c>
      <c r="D164" s="188" t="s">
        <v>217</v>
      </c>
      <c r="E164" s="190" t="str">
        <f t="shared" si="5"/>
        <v>JIS D 9453 両立スタンドの静的強度</v>
      </c>
      <c r="F164" s="190" t="str">
        <f t="shared" si="4"/>
        <v>JIS D 9301 JIS D 9453 両立スタンドの静的強度JIS D 9453:2013</v>
      </c>
      <c r="G164" s="191">
        <v>19500</v>
      </c>
      <c r="H164" s="191">
        <v>21450</v>
      </c>
      <c r="I164" s="190" t="s">
        <v>215</v>
      </c>
      <c r="J164" s="188">
        <v>0</v>
      </c>
    </row>
    <row r="165" spans="1:10" x14ac:dyDescent="0.2">
      <c r="A165" s="187">
        <v>165</v>
      </c>
      <c r="B165" s="188" t="s">
        <v>214</v>
      </c>
      <c r="C165" s="188" t="s">
        <v>663</v>
      </c>
      <c r="D165" s="188" t="s">
        <v>402</v>
      </c>
      <c r="E165" s="190" t="str">
        <f t="shared" si="5"/>
        <v>JIS D 9453 1本スタンドの静的強度</v>
      </c>
      <c r="F165" s="190" t="str">
        <f t="shared" si="4"/>
        <v>JIS D 9301 JIS D 9453 1本スタンドの静的強度JIS D 9453:2013</v>
      </c>
      <c r="G165" s="191">
        <v>19500</v>
      </c>
      <c r="H165" s="191">
        <v>21450</v>
      </c>
      <c r="I165" s="190" t="s">
        <v>215</v>
      </c>
      <c r="J165" s="188">
        <v>0</v>
      </c>
    </row>
    <row r="166" spans="1:10" ht="24" x14ac:dyDescent="0.2">
      <c r="A166" s="187">
        <v>166</v>
      </c>
      <c r="B166" s="188" t="s">
        <v>218</v>
      </c>
      <c r="C166" s="188" t="s">
        <v>262</v>
      </c>
      <c r="D166" s="188" t="s">
        <v>219</v>
      </c>
      <c r="E166" s="190" t="str">
        <f t="shared" si="5"/>
        <v>5.10.1 リアキャリヤ（ラゲッジキャリア）
JIS D 9453 耐温度性　耐高温性</v>
      </c>
      <c r="F166" s="190" t="str">
        <f t="shared" si="4"/>
        <v>JIS D 9301 5.10.1 リアキャリヤ（ラゲッジキャリア）
JIS D 9453 耐温度性　耐高温性JIS D 9453:2013/ISO 11243:2023</v>
      </c>
      <c r="G166" s="191">
        <v>8000</v>
      </c>
      <c r="H166" s="191">
        <v>8800</v>
      </c>
      <c r="I166" s="190" t="s">
        <v>360</v>
      </c>
      <c r="J166" s="188">
        <v>0</v>
      </c>
    </row>
    <row r="167" spans="1:10" ht="24" x14ac:dyDescent="0.2">
      <c r="A167" s="187">
        <v>167</v>
      </c>
      <c r="B167" s="188" t="s">
        <v>218</v>
      </c>
      <c r="C167" s="188" t="s">
        <v>262</v>
      </c>
      <c r="D167" s="188" t="s">
        <v>220</v>
      </c>
      <c r="E167" s="190" t="str">
        <f t="shared" si="5"/>
        <v>5.10.1 リアキャリヤ（ラゲッジキャリア）
JIS D 9453 耐温度性　耐低温性</v>
      </c>
      <c r="F167" s="190" t="str">
        <f t="shared" si="4"/>
        <v>JIS D 9301 5.10.1 リアキャリヤ（ラゲッジキャリア）
JIS D 9453 耐温度性　耐低温性JIS D 9453:2013/ISO 11243:2023</v>
      </c>
      <c r="G167" s="191">
        <v>8000</v>
      </c>
      <c r="H167" s="191">
        <v>8800</v>
      </c>
      <c r="I167" s="190" t="s">
        <v>360</v>
      </c>
      <c r="J167" s="188">
        <v>0</v>
      </c>
    </row>
    <row r="168" spans="1:10" ht="24" x14ac:dyDescent="0.2">
      <c r="A168" s="187">
        <v>168</v>
      </c>
      <c r="B168" s="188" t="s">
        <v>218</v>
      </c>
      <c r="C168" s="188" t="s">
        <v>262</v>
      </c>
      <c r="D168" s="188" t="s">
        <v>221</v>
      </c>
      <c r="E168" s="190" t="str">
        <f t="shared" si="5"/>
        <v>5.10.1 リアキャリヤ（ラゲッジキャリア）
JIS D 9453 耐温度性　低温耐衝撃性</v>
      </c>
      <c r="F168" s="190" t="str">
        <f t="shared" si="4"/>
        <v>JIS D 9301 5.10.1 リアキャリヤ（ラゲッジキャリア）
JIS D 9453 耐温度性　低温耐衝撃性JIS D 9453:2013/ISO 11243:2023</v>
      </c>
      <c r="G168" s="191">
        <v>8500</v>
      </c>
      <c r="H168" s="191">
        <v>9350</v>
      </c>
      <c r="I168" s="190" t="s">
        <v>360</v>
      </c>
      <c r="J168" s="188">
        <v>0</v>
      </c>
    </row>
    <row r="169" spans="1:10" ht="24" x14ac:dyDescent="0.2">
      <c r="A169" s="187">
        <v>169</v>
      </c>
      <c r="B169" s="188" t="s">
        <v>218</v>
      </c>
      <c r="C169" s="188" t="s">
        <v>262</v>
      </c>
      <c r="D169" s="188" t="s">
        <v>222</v>
      </c>
      <c r="E169" s="190" t="str">
        <f t="shared" si="5"/>
        <v>5.10.1 リアキャリヤ（ラゲッジキャリア）
JIS D 9453 静的強度　垂直方向</v>
      </c>
      <c r="F169" s="190" t="str">
        <f t="shared" si="4"/>
        <v>JIS D 9301 5.10.1 リアキャリヤ（ラゲッジキャリア）
JIS D 9453 静的強度　垂直方向JIS D 9453:2013/ISO 11243:2023</v>
      </c>
      <c r="G169" s="191">
        <v>13000</v>
      </c>
      <c r="H169" s="191">
        <v>14300.000000000002</v>
      </c>
      <c r="I169" s="190" t="s">
        <v>360</v>
      </c>
      <c r="J169" s="188">
        <v>0</v>
      </c>
    </row>
    <row r="170" spans="1:10" ht="24" x14ac:dyDescent="0.2">
      <c r="A170" s="187">
        <v>170</v>
      </c>
      <c r="B170" s="188" t="s">
        <v>218</v>
      </c>
      <c r="C170" s="188" t="s">
        <v>262</v>
      </c>
      <c r="D170" s="188" t="s">
        <v>223</v>
      </c>
      <c r="E170" s="190" t="str">
        <f t="shared" si="5"/>
        <v>5.10.1 リアキャリヤ（ラゲッジキャリア）
JIS D 9453 静的強度　側方</v>
      </c>
      <c r="F170" s="190" t="str">
        <f t="shared" si="4"/>
        <v>JIS D 9301 5.10.1 リアキャリヤ（ラゲッジキャリア）
JIS D 9453 静的強度　側方JIS D 9453:2013/ISO 11243:2023</v>
      </c>
      <c r="G170" s="191">
        <v>9500</v>
      </c>
      <c r="H170" s="191">
        <v>10450</v>
      </c>
      <c r="I170" s="190" t="s">
        <v>360</v>
      </c>
      <c r="J170" s="188">
        <v>0</v>
      </c>
    </row>
    <row r="171" spans="1:10" ht="24" x14ac:dyDescent="0.2">
      <c r="A171" s="187">
        <v>171</v>
      </c>
      <c r="B171" s="188" t="s">
        <v>218</v>
      </c>
      <c r="C171" s="188" t="s">
        <v>262</v>
      </c>
      <c r="D171" s="188" t="s">
        <v>665</v>
      </c>
      <c r="E171" s="190" t="str">
        <f t="shared" si="5"/>
        <v>5.10.1 リアキャリヤ（ラゲッジキャリア）
JIS D 9453 静的強度　前後方向（ISO 11243:2023）</v>
      </c>
      <c r="F171" s="190" t="str">
        <f t="shared" si="4"/>
        <v>JIS D 9301 5.10.1 リアキャリヤ（ラゲッジキャリア）
JIS D 9453 静的強度　前後方向（ISO 11243:2023）JIS D 9453:2013/ISO 11243:2023</v>
      </c>
      <c r="G171" s="191">
        <v>9500</v>
      </c>
      <c r="H171" s="191">
        <v>10450</v>
      </c>
      <c r="I171" s="190" t="s">
        <v>360</v>
      </c>
      <c r="J171" s="188">
        <v>0</v>
      </c>
    </row>
    <row r="172" spans="1:10" ht="24" x14ac:dyDescent="0.2">
      <c r="A172" s="187">
        <v>172</v>
      </c>
      <c r="B172" s="188" t="s">
        <v>218</v>
      </c>
      <c r="C172" s="188" t="s">
        <v>262</v>
      </c>
      <c r="D172" s="188" t="s">
        <v>224</v>
      </c>
      <c r="E172" s="190" t="str">
        <f t="shared" si="5"/>
        <v>5.10.1 リアキャリヤ（ラゲッジキャリア）
JIS D 9453 動的強度　垂直方向</v>
      </c>
      <c r="F172" s="190" t="str">
        <f t="shared" si="4"/>
        <v>JIS D 9301 5.10.1 リアキャリヤ（ラゲッジキャリア）
JIS D 9453 動的強度　垂直方向JIS D 9453:2013/ISO 11243:2023</v>
      </c>
      <c r="G172" s="191">
        <v>21000</v>
      </c>
      <c r="H172" s="191">
        <v>23100.000000000004</v>
      </c>
      <c r="I172" s="190" t="s">
        <v>360</v>
      </c>
      <c r="J172" s="188">
        <v>0</v>
      </c>
    </row>
    <row r="173" spans="1:10" ht="24" x14ac:dyDescent="0.2">
      <c r="A173" s="187">
        <v>173</v>
      </c>
      <c r="B173" s="188" t="s">
        <v>218</v>
      </c>
      <c r="C173" s="188" t="s">
        <v>262</v>
      </c>
      <c r="D173" s="188" t="s">
        <v>225</v>
      </c>
      <c r="E173" s="190" t="str">
        <f t="shared" si="5"/>
        <v>5.10.1 リアキャリヤ（ラゲッジキャリア）
JIS D 9453 動的強度　側方</v>
      </c>
      <c r="F173" s="190" t="str">
        <f t="shared" si="4"/>
        <v>JIS D 9301 5.10.1 リアキャリヤ（ラゲッジキャリア）
JIS D 9453 動的強度　側方JIS D 9453:2013/ISO 11243:2023</v>
      </c>
      <c r="G173" s="191">
        <v>33500</v>
      </c>
      <c r="H173" s="191">
        <v>36850</v>
      </c>
      <c r="I173" s="190" t="s">
        <v>360</v>
      </c>
      <c r="J173" s="188">
        <v>0</v>
      </c>
    </row>
    <row r="174" spans="1:10" x14ac:dyDescent="0.2">
      <c r="A174" s="187">
        <v>174</v>
      </c>
      <c r="B174" s="188" t="s">
        <v>218</v>
      </c>
      <c r="C174" s="189" t="s">
        <v>666</v>
      </c>
      <c r="D174" s="188" t="s">
        <v>667</v>
      </c>
      <c r="E174" s="190" t="str">
        <f t="shared" si="5"/>
        <v>5.10.2 リアキャリヤ及びフレームの取付け強度 側方</v>
      </c>
      <c r="F174" s="190" t="str">
        <f t="shared" si="4"/>
        <v>JIS D 9301 5.10.2 リアキャリヤ及びフレームの取付け強度 側方JIS D 9313-1:2026 4.10</v>
      </c>
      <c r="G174" s="191">
        <v>9500</v>
      </c>
      <c r="H174" s="191">
        <v>10450</v>
      </c>
      <c r="I174" s="190" t="s">
        <v>361</v>
      </c>
      <c r="J174" s="188">
        <v>0</v>
      </c>
    </row>
    <row r="175" spans="1:10" x14ac:dyDescent="0.2">
      <c r="A175" s="187">
        <v>175</v>
      </c>
      <c r="B175" s="188" t="s">
        <v>263</v>
      </c>
      <c r="C175" s="188" t="s">
        <v>226</v>
      </c>
      <c r="D175" s="188" t="s">
        <v>668</v>
      </c>
      <c r="E175" s="190" t="str">
        <f t="shared" si="5"/>
        <v>5.11.1 照明装置 a) 前照灯の性能</v>
      </c>
      <c r="F175" s="190" t="str">
        <f t="shared" si="4"/>
        <v>JIS D 9301 5.11.1 照明装置 a) 前照灯の性能0</v>
      </c>
      <c r="G175" s="191" t="s">
        <v>174</v>
      </c>
      <c r="H175" s="191" t="s">
        <v>174</v>
      </c>
      <c r="I175" s="190">
        <v>0</v>
      </c>
      <c r="J175" s="188">
        <v>0</v>
      </c>
    </row>
    <row r="176" spans="1:10" x14ac:dyDescent="0.2">
      <c r="A176" s="187">
        <v>176</v>
      </c>
      <c r="B176" s="188" t="s">
        <v>263</v>
      </c>
      <c r="C176" s="188" t="s">
        <v>226</v>
      </c>
      <c r="D176" s="188" t="s">
        <v>669</v>
      </c>
      <c r="E176" s="190" t="str">
        <f t="shared" si="5"/>
        <v>5.11.1 照明装置 b) 尾灯の性能</v>
      </c>
      <c r="F176" s="190" t="str">
        <f t="shared" si="4"/>
        <v>JIS D 9301 5.11.1 照明装置 b) 尾灯の性能0</v>
      </c>
      <c r="G176" s="191" t="s">
        <v>174</v>
      </c>
      <c r="H176" s="191" t="s">
        <v>174</v>
      </c>
      <c r="I176" s="190">
        <v>0</v>
      </c>
      <c r="J176" s="188">
        <v>0</v>
      </c>
    </row>
    <row r="177" spans="1:10" x14ac:dyDescent="0.2">
      <c r="A177" s="187">
        <v>177</v>
      </c>
      <c r="B177" s="188" t="s">
        <v>263</v>
      </c>
      <c r="C177" s="188" t="s">
        <v>226</v>
      </c>
      <c r="D177" s="188" t="s">
        <v>403</v>
      </c>
      <c r="E177" s="190" t="str">
        <f t="shared" si="5"/>
        <v>5.11.1 照明装置 c) 電気コードの接続部</v>
      </c>
      <c r="F177" s="190" t="str">
        <f t="shared" si="4"/>
        <v>JIS D 9301 5.11.1 照明装置 c) 電気コードの接続部0</v>
      </c>
      <c r="G177" s="191">
        <v>2500</v>
      </c>
      <c r="H177" s="191">
        <v>2750</v>
      </c>
      <c r="I177" s="190">
        <v>0</v>
      </c>
      <c r="J177" s="188">
        <v>0</v>
      </c>
    </row>
    <row r="178" spans="1:10" x14ac:dyDescent="0.2">
      <c r="A178" s="187">
        <v>178</v>
      </c>
      <c r="B178" s="188" t="s">
        <v>263</v>
      </c>
      <c r="C178" s="188" t="s">
        <v>264</v>
      </c>
      <c r="D178" s="188" t="s">
        <v>670</v>
      </c>
      <c r="E178" s="190" t="str">
        <f t="shared" si="5"/>
        <v>5.11.2 リフレックスリフレクター a) フロントリフレクター  1)有無、色</v>
      </c>
      <c r="F178" s="190" t="str">
        <f t="shared" si="4"/>
        <v>JIS D 9301 5.11.2 リフレックスリフレクター a) フロントリフレクター  1)有無、色0</v>
      </c>
      <c r="G178" s="191">
        <v>1500</v>
      </c>
      <c r="H178" s="191">
        <v>1650.0000000000002</v>
      </c>
      <c r="I178" s="190">
        <v>0</v>
      </c>
      <c r="J178" s="188">
        <v>0</v>
      </c>
    </row>
    <row r="179" spans="1:10" x14ac:dyDescent="0.2">
      <c r="A179" s="187">
        <v>179</v>
      </c>
      <c r="B179" s="188" t="s">
        <v>263</v>
      </c>
      <c r="C179" s="188" t="s">
        <v>264</v>
      </c>
      <c r="D179" s="188" t="s">
        <v>671</v>
      </c>
      <c r="E179" s="190" t="str">
        <f t="shared" si="5"/>
        <v>5.11.2 リフレックスリフレクター a) フロントリフレクター  2)位置</v>
      </c>
      <c r="F179" s="190" t="str">
        <f t="shared" si="4"/>
        <v>JIS D 9301 5.11.2 リフレックスリフレクター a) フロントリフレクター  2)位置0</v>
      </c>
      <c r="G179" s="191">
        <v>1500</v>
      </c>
      <c r="H179" s="191">
        <v>1650.0000000000002</v>
      </c>
      <c r="I179" s="190">
        <v>0</v>
      </c>
      <c r="J179" s="188">
        <v>0</v>
      </c>
    </row>
    <row r="180" spans="1:10" x14ac:dyDescent="0.2">
      <c r="A180" s="187">
        <v>180</v>
      </c>
      <c r="B180" s="188" t="s">
        <v>263</v>
      </c>
      <c r="C180" s="188" t="s">
        <v>264</v>
      </c>
      <c r="D180" s="188" t="s">
        <v>672</v>
      </c>
      <c r="E180" s="190" t="str">
        <f t="shared" si="5"/>
        <v>5.11.2 リフレックスリフレクター a) フロントリフレクター  3)反射体の装備</v>
      </c>
      <c r="F180" s="190" t="str">
        <f t="shared" si="4"/>
        <v>JIS D 9301 5.11.2 リフレックスリフレクター a) フロントリフレクター  3)反射体の装備0</v>
      </c>
      <c r="G180" s="191">
        <v>1500</v>
      </c>
      <c r="H180" s="191">
        <v>1650.0000000000002</v>
      </c>
      <c r="I180" s="190">
        <v>0</v>
      </c>
      <c r="J180" s="188">
        <v>0</v>
      </c>
    </row>
    <row r="181" spans="1:10" x14ac:dyDescent="0.2">
      <c r="A181" s="187">
        <v>181</v>
      </c>
      <c r="B181" s="188" t="s">
        <v>263</v>
      </c>
      <c r="C181" s="188" t="s">
        <v>264</v>
      </c>
      <c r="D181" s="188" t="s">
        <v>673</v>
      </c>
      <c r="E181" s="190" t="str">
        <f t="shared" si="5"/>
        <v>5.11.2 リフレックスリフレクター b) リアリフレクター  1)有無、色</v>
      </c>
      <c r="F181" s="190" t="str">
        <f t="shared" si="4"/>
        <v>JIS D 9301 5.11.2 リフレックスリフレクター b) リアリフレクター  1)有無、色0</v>
      </c>
      <c r="G181" s="191">
        <v>1500</v>
      </c>
      <c r="H181" s="191">
        <v>1650.0000000000002</v>
      </c>
      <c r="I181" s="190">
        <v>0</v>
      </c>
      <c r="J181" s="188">
        <v>0</v>
      </c>
    </row>
    <row r="182" spans="1:10" x14ac:dyDescent="0.2">
      <c r="A182" s="187">
        <v>182</v>
      </c>
      <c r="B182" s="188" t="s">
        <v>263</v>
      </c>
      <c r="C182" s="188" t="s">
        <v>264</v>
      </c>
      <c r="D182" s="188" t="s">
        <v>674</v>
      </c>
      <c r="E182" s="190" t="str">
        <f t="shared" si="5"/>
        <v>5.11.2 リフレックスリフレクター b) リアリフレクター  2)位置</v>
      </c>
      <c r="F182" s="190" t="str">
        <f t="shared" si="4"/>
        <v>JIS D 9301 5.11.2 リフレックスリフレクター b) リアリフレクター  2)位置0</v>
      </c>
      <c r="G182" s="191">
        <v>1500</v>
      </c>
      <c r="H182" s="191">
        <v>1650.0000000000002</v>
      </c>
      <c r="I182" s="190">
        <v>0</v>
      </c>
      <c r="J182" s="188">
        <v>0</v>
      </c>
    </row>
    <row r="183" spans="1:10" x14ac:dyDescent="0.2">
      <c r="A183" s="187">
        <v>183</v>
      </c>
      <c r="B183" s="188" t="s">
        <v>263</v>
      </c>
      <c r="C183" s="188" t="s">
        <v>264</v>
      </c>
      <c r="D183" s="188" t="s">
        <v>675</v>
      </c>
      <c r="E183" s="190" t="str">
        <f t="shared" si="5"/>
        <v>5.11.2 リフレックスリフレクター b) リアリフレクター  3)光軸</v>
      </c>
      <c r="F183" s="190" t="str">
        <f t="shared" si="4"/>
        <v>JIS D 9301 5.11.2 リフレックスリフレクター b) リアリフレクター  3)光軸0</v>
      </c>
      <c r="G183" s="191">
        <v>4500</v>
      </c>
      <c r="H183" s="191">
        <v>4950</v>
      </c>
      <c r="I183" s="190">
        <v>0</v>
      </c>
      <c r="J183" s="188">
        <v>0</v>
      </c>
    </row>
    <row r="184" spans="1:10" x14ac:dyDescent="0.2">
      <c r="A184" s="187">
        <v>184</v>
      </c>
      <c r="B184" s="188" t="s">
        <v>263</v>
      </c>
      <c r="C184" s="188" t="s">
        <v>264</v>
      </c>
      <c r="D184" s="188" t="s">
        <v>676</v>
      </c>
      <c r="E184" s="190" t="str">
        <f t="shared" si="5"/>
        <v>5.11.2 リフレックスリフレクター （サスペンション機構をもつ自転車）</v>
      </c>
      <c r="F184" s="190" t="str">
        <f t="shared" si="4"/>
        <v>JIS D 9301 5.11.2 リフレックスリフレクター （サスペンション機構をもつ自転車）0</v>
      </c>
      <c r="G184" s="191">
        <v>7500</v>
      </c>
      <c r="H184" s="191">
        <v>8250</v>
      </c>
      <c r="I184" s="190">
        <v>0</v>
      </c>
      <c r="J184" s="188">
        <v>0</v>
      </c>
    </row>
    <row r="185" spans="1:10" x14ac:dyDescent="0.2">
      <c r="A185" s="187">
        <v>185</v>
      </c>
      <c r="B185" s="188" t="s">
        <v>263</v>
      </c>
      <c r="C185" s="188" t="s">
        <v>264</v>
      </c>
      <c r="D185" s="188" t="s">
        <v>677</v>
      </c>
      <c r="E185" s="190" t="str">
        <f t="shared" si="5"/>
        <v>5.11.2 リフレックスリフレクター b) リアリフレクター  4)固定強度</v>
      </c>
      <c r="F185" s="190" t="str">
        <f t="shared" si="4"/>
        <v>JIS D 9301 5.11.2 リフレックスリフレクター b) リアリフレクター  4)固定強度0</v>
      </c>
      <c r="G185" s="191">
        <v>4500</v>
      </c>
      <c r="H185" s="191">
        <v>4950</v>
      </c>
      <c r="I185" s="190">
        <v>0</v>
      </c>
      <c r="J185" s="188">
        <v>0</v>
      </c>
    </row>
    <row r="186" spans="1:10" x14ac:dyDescent="0.2">
      <c r="A186" s="187">
        <v>186</v>
      </c>
      <c r="B186" s="188" t="s">
        <v>263</v>
      </c>
      <c r="C186" s="188" t="s">
        <v>264</v>
      </c>
      <c r="D186" s="188" t="s">
        <v>678</v>
      </c>
      <c r="E186" s="190" t="str">
        <f t="shared" si="5"/>
        <v>5.11.2 リフレックスリフレクター c) ペダルリフレクター  1)有無、色</v>
      </c>
      <c r="F186" s="190" t="str">
        <f t="shared" si="4"/>
        <v>JIS D 9301 5.11.2 リフレックスリフレクター c) ペダルリフレクター  1)有無、色0</v>
      </c>
      <c r="G186" s="191">
        <v>1500</v>
      </c>
      <c r="H186" s="191">
        <v>1650.0000000000002</v>
      </c>
      <c r="I186" s="190">
        <v>0</v>
      </c>
      <c r="J186" s="188">
        <v>0</v>
      </c>
    </row>
    <row r="187" spans="1:10" x14ac:dyDescent="0.2">
      <c r="A187" s="187">
        <v>187</v>
      </c>
      <c r="B187" s="188" t="s">
        <v>263</v>
      </c>
      <c r="C187" s="188" t="s">
        <v>264</v>
      </c>
      <c r="D187" s="188" t="s">
        <v>679</v>
      </c>
      <c r="E187" s="190" t="str">
        <f t="shared" si="5"/>
        <v>5.11.2 リフレックスリフレクター c) ペダルリフレクター  2)位置</v>
      </c>
      <c r="F187" s="190" t="str">
        <f t="shared" si="4"/>
        <v>JIS D 9301 5.11.2 リフレックスリフレクター c) ペダルリフレクター  2)位置0</v>
      </c>
      <c r="G187" s="191">
        <v>1500</v>
      </c>
      <c r="H187" s="191">
        <v>1650.0000000000002</v>
      </c>
      <c r="I187" s="190">
        <v>0</v>
      </c>
      <c r="J187" s="188">
        <v>0</v>
      </c>
    </row>
    <row r="188" spans="1:10" x14ac:dyDescent="0.2">
      <c r="A188" s="187">
        <v>188</v>
      </c>
      <c r="B188" s="188" t="s">
        <v>263</v>
      </c>
      <c r="C188" s="188" t="s">
        <v>264</v>
      </c>
      <c r="D188" s="188" t="s">
        <v>680</v>
      </c>
      <c r="E188" s="190" t="str">
        <f t="shared" si="5"/>
        <v>5.11.2 リフレックスリフレクター c) ペダルリフレクター  3)レンズ面</v>
      </c>
      <c r="F188" s="190" t="str">
        <f t="shared" si="4"/>
        <v>JIS D 9301 5.11.2 リフレックスリフレクター c) ペダルリフレクター  3)レンズ面0</v>
      </c>
      <c r="G188" s="191">
        <v>1500</v>
      </c>
      <c r="H188" s="191">
        <v>1650.0000000000002</v>
      </c>
      <c r="I188" s="190">
        <v>0</v>
      </c>
      <c r="J188" s="188">
        <v>0</v>
      </c>
    </row>
    <row r="189" spans="1:10" x14ac:dyDescent="0.2">
      <c r="A189" s="187">
        <v>189</v>
      </c>
      <c r="B189" s="188" t="s">
        <v>263</v>
      </c>
      <c r="C189" s="188" t="s">
        <v>264</v>
      </c>
      <c r="D189" s="188" t="s">
        <v>681</v>
      </c>
      <c r="E189" s="190" t="str">
        <f t="shared" si="5"/>
        <v>5.11.2 リフレックスリフレクター d) サイドリフレクター  1)有無、色</v>
      </c>
      <c r="F189" s="190" t="str">
        <f t="shared" si="4"/>
        <v>JIS D 9301 5.11.2 リフレックスリフレクター d) サイドリフレクター  1)有無、色0</v>
      </c>
      <c r="G189" s="191">
        <v>1500</v>
      </c>
      <c r="H189" s="191">
        <v>1650.0000000000002</v>
      </c>
      <c r="I189" s="190">
        <v>0</v>
      </c>
      <c r="J189" s="188">
        <v>0</v>
      </c>
    </row>
    <row r="190" spans="1:10" x14ac:dyDescent="0.2">
      <c r="A190" s="187">
        <v>190</v>
      </c>
      <c r="B190" s="188" t="s">
        <v>263</v>
      </c>
      <c r="C190" s="188" t="s">
        <v>264</v>
      </c>
      <c r="D190" s="188" t="s">
        <v>682</v>
      </c>
      <c r="E190" s="190" t="str">
        <f t="shared" si="5"/>
        <v>5.11.2 リフレックスリフレクター d) サイドリフレクター  2)位置、3)個数</v>
      </c>
      <c r="F190" s="190" t="str">
        <f t="shared" si="4"/>
        <v>JIS D 9301 5.11.2 リフレックスリフレクター d) サイドリフレクター  2)位置、3)個数0</v>
      </c>
      <c r="G190" s="191">
        <v>1500</v>
      </c>
      <c r="H190" s="191">
        <v>1650.0000000000002</v>
      </c>
      <c r="I190" s="190">
        <v>0</v>
      </c>
      <c r="J190" s="188">
        <v>0</v>
      </c>
    </row>
    <row r="191" spans="1:10" x14ac:dyDescent="0.2">
      <c r="A191" s="187">
        <v>191</v>
      </c>
      <c r="B191" s="188" t="s">
        <v>263</v>
      </c>
      <c r="C191" s="188" t="s">
        <v>264</v>
      </c>
      <c r="D191" s="188" t="s">
        <v>683</v>
      </c>
      <c r="E191" s="190" t="str">
        <f t="shared" si="5"/>
        <v>5.11.2 リフレックスリフレクター 4)再帰性反射環装備時の注意事項</v>
      </c>
      <c r="F191" s="190" t="str">
        <f t="shared" si="4"/>
        <v>JIS D 9301 5.11.2 リフレックスリフレクター 4)再帰性反射環装備時の注意事項0</v>
      </c>
      <c r="G191" s="191">
        <v>1500</v>
      </c>
      <c r="H191" s="191">
        <v>1650.0000000000002</v>
      </c>
      <c r="I191" s="190">
        <v>0</v>
      </c>
      <c r="J191" s="188">
        <v>0</v>
      </c>
    </row>
    <row r="192" spans="1:10" x14ac:dyDescent="0.2">
      <c r="A192" s="187">
        <v>192</v>
      </c>
      <c r="B192" s="188" t="s">
        <v>227</v>
      </c>
      <c r="C192" s="189" t="s">
        <v>227</v>
      </c>
      <c r="D192" s="188" t="s">
        <v>684</v>
      </c>
      <c r="E192" s="190" t="str">
        <f t="shared" si="5"/>
        <v>5.12 警音装置 ベル、ブザーの装備と取り付け位置</v>
      </c>
      <c r="F192" s="190" t="str">
        <f t="shared" si="4"/>
        <v>JIS D 9301 5.12 警音装置 ベル、ブザーの装備と取り付け位置0</v>
      </c>
      <c r="G192" s="191">
        <v>1500</v>
      </c>
      <c r="H192" s="191">
        <v>1650.0000000000002</v>
      </c>
      <c r="I192" s="190">
        <v>0</v>
      </c>
      <c r="J192" s="188">
        <v>0</v>
      </c>
    </row>
    <row r="193" spans="1:10" x14ac:dyDescent="0.2">
      <c r="A193" s="187">
        <v>193</v>
      </c>
      <c r="B193" s="188" t="s">
        <v>227</v>
      </c>
      <c r="C193" s="189" t="s">
        <v>227</v>
      </c>
      <c r="D193" s="188" t="s">
        <v>404</v>
      </c>
      <c r="E193" s="190" t="str">
        <f t="shared" si="5"/>
        <v>5.12 警音装置 ベルの性能（JIS D 9451）</v>
      </c>
      <c r="F193" s="190" t="str">
        <f t="shared" si="4"/>
        <v>JIS D 9301 5.12 警音装置 ベルの性能（JIS D 9451）0</v>
      </c>
      <c r="G193" s="191" t="s">
        <v>174</v>
      </c>
      <c r="H193" s="191" t="s">
        <v>174</v>
      </c>
      <c r="I193" s="190">
        <v>0</v>
      </c>
      <c r="J193" s="188">
        <v>0</v>
      </c>
    </row>
    <row r="194" spans="1:10" x14ac:dyDescent="0.2">
      <c r="A194" s="187">
        <v>194</v>
      </c>
      <c r="B194" s="188" t="s">
        <v>228</v>
      </c>
      <c r="C194" s="189" t="s">
        <v>228</v>
      </c>
      <c r="D194" s="188" t="s">
        <v>685</v>
      </c>
      <c r="E194" s="190" t="str">
        <f t="shared" si="5"/>
        <v>5.13 附属装置 a)シリンダ錠</v>
      </c>
      <c r="F194" s="190" t="str">
        <f t="shared" ref="F194:F257" si="6">"JIS D 9301 "&amp;E194&amp;I194</f>
        <v>JIS D 9301 5.13 附属装置 a)シリンダ錠0</v>
      </c>
      <c r="G194" s="191">
        <v>1500</v>
      </c>
      <c r="H194" s="191">
        <v>1650.0000000000002</v>
      </c>
      <c r="I194" s="190">
        <v>0</v>
      </c>
      <c r="J194" s="188">
        <v>0</v>
      </c>
    </row>
    <row r="195" spans="1:10" x14ac:dyDescent="0.2">
      <c r="A195" s="187">
        <v>195</v>
      </c>
      <c r="B195" s="188" t="s">
        <v>228</v>
      </c>
      <c r="C195" s="189" t="s">
        <v>228</v>
      </c>
      <c r="D195" s="188" t="s">
        <v>686</v>
      </c>
      <c r="E195" s="190" t="str">
        <f t="shared" ref="E195:E256" si="7">C195&amp;" "&amp;D195</f>
        <v>5.13 附属装置 b)箱型錠</v>
      </c>
      <c r="F195" s="190" t="str">
        <f t="shared" si="6"/>
        <v>JIS D 9301 5.13 附属装置 b)箱型錠0</v>
      </c>
      <c r="G195" s="191">
        <v>1500</v>
      </c>
      <c r="H195" s="191">
        <v>1650.0000000000002</v>
      </c>
      <c r="I195" s="190">
        <v>0</v>
      </c>
      <c r="J195" s="188">
        <v>0</v>
      </c>
    </row>
    <row r="196" spans="1:10" x14ac:dyDescent="0.2">
      <c r="A196" s="187">
        <v>196</v>
      </c>
      <c r="B196" s="188" t="s">
        <v>229</v>
      </c>
      <c r="C196" s="189" t="s">
        <v>229</v>
      </c>
      <c r="D196" s="188"/>
      <c r="E196" s="190" t="str">
        <f t="shared" si="7"/>
        <v xml:space="preserve">5.14 完成車の路上試験 </v>
      </c>
      <c r="F196" s="190" t="str">
        <f t="shared" si="6"/>
        <v>JIS D 9301 5.14 完成車の路上試験 JIS D 9313-1:2026 4.7</v>
      </c>
      <c r="G196" s="191">
        <v>10000</v>
      </c>
      <c r="H196" s="191">
        <v>11000</v>
      </c>
      <c r="I196" s="190" t="s">
        <v>362</v>
      </c>
      <c r="J196" s="188">
        <v>0</v>
      </c>
    </row>
    <row r="197" spans="1:10" ht="36" x14ac:dyDescent="0.2">
      <c r="A197" s="187">
        <v>197</v>
      </c>
      <c r="B197" s="188" t="s">
        <v>230</v>
      </c>
      <c r="C197" s="189" t="s">
        <v>230</v>
      </c>
      <c r="D197" s="188" t="s">
        <v>687</v>
      </c>
      <c r="E197" s="190" t="str">
        <f t="shared" si="7"/>
        <v>6 外観 a) めっき、塗装面
b) 仕上げ面
c) マーク類</v>
      </c>
      <c r="F197" s="190" t="str">
        <f t="shared" si="6"/>
        <v>JIS D 9301 6 外観 a) めっき、塗装面
b) 仕上げ面
c) マーク類0</v>
      </c>
      <c r="G197" s="191">
        <v>3000</v>
      </c>
      <c r="H197" s="191">
        <v>3300.0000000000005</v>
      </c>
      <c r="I197" s="190">
        <v>0</v>
      </c>
      <c r="J197" s="188" t="s">
        <v>688</v>
      </c>
    </row>
    <row r="198" spans="1:10" x14ac:dyDescent="0.2">
      <c r="A198" s="187">
        <v>198</v>
      </c>
      <c r="B198" s="188" t="s">
        <v>231</v>
      </c>
      <c r="C198" s="189" t="s">
        <v>231</v>
      </c>
      <c r="D198" s="188" t="s">
        <v>232</v>
      </c>
      <c r="E198" s="190" t="str">
        <f t="shared" si="7"/>
        <v>8.1 製品の表示 a) 製造業者名又はその略号</v>
      </c>
      <c r="F198" s="190" t="str">
        <f t="shared" si="6"/>
        <v>JIS D 9301 8.1 製品の表示 a) 製造業者名又はその略号0</v>
      </c>
      <c r="G198" s="191">
        <v>1500</v>
      </c>
      <c r="H198" s="191">
        <v>1650.0000000000002</v>
      </c>
      <c r="I198" s="190">
        <v>0</v>
      </c>
      <c r="J198" s="188">
        <v>0</v>
      </c>
    </row>
    <row r="199" spans="1:10" x14ac:dyDescent="0.2">
      <c r="A199" s="187">
        <v>199</v>
      </c>
      <c r="B199" s="188" t="s">
        <v>231</v>
      </c>
      <c r="C199" s="189" t="s">
        <v>231</v>
      </c>
      <c r="D199" s="188" t="s">
        <v>233</v>
      </c>
      <c r="E199" s="190" t="str">
        <f t="shared" si="7"/>
        <v>8.1 製品の表示 b) 車体番号</v>
      </c>
      <c r="F199" s="190" t="str">
        <f t="shared" si="6"/>
        <v>JIS D 9301 8.1 製品の表示 b) 車体番号0</v>
      </c>
      <c r="G199" s="191">
        <v>1500</v>
      </c>
      <c r="H199" s="191">
        <v>1650.0000000000002</v>
      </c>
      <c r="I199" s="190">
        <v>0</v>
      </c>
      <c r="J199" s="188">
        <v>0</v>
      </c>
    </row>
    <row r="200" spans="1:10" x14ac:dyDescent="0.2">
      <c r="A200" s="187">
        <v>200</v>
      </c>
      <c r="B200" s="188" t="s">
        <v>689</v>
      </c>
      <c r="C200" s="189" t="s">
        <v>689</v>
      </c>
      <c r="D200" s="188"/>
      <c r="E200" s="190" t="str">
        <f t="shared" si="7"/>
        <v xml:space="preserve">8.2 リアキャリヤに関する表示 </v>
      </c>
      <c r="F200" s="190" t="str">
        <f t="shared" si="6"/>
        <v>JIS D 9301 8.2 リアキャリヤに関する表示 0</v>
      </c>
      <c r="G200" s="191">
        <v>1500</v>
      </c>
      <c r="H200" s="191">
        <v>1650.0000000000002</v>
      </c>
      <c r="I200" s="190">
        <v>0</v>
      </c>
      <c r="J200" s="188">
        <v>0</v>
      </c>
    </row>
    <row r="201" spans="1:10" x14ac:dyDescent="0.2">
      <c r="A201" s="187">
        <v>201</v>
      </c>
      <c r="B201" s="188" t="s">
        <v>234</v>
      </c>
      <c r="C201" s="189" t="s">
        <v>234</v>
      </c>
      <c r="D201" s="188"/>
      <c r="E201" s="190" t="str">
        <f t="shared" si="7"/>
        <v xml:space="preserve">8.3 表示の耐久性 </v>
      </c>
      <c r="F201" s="190" t="str">
        <f t="shared" si="6"/>
        <v>JIS D 9301 8.3 表示の耐久性 0</v>
      </c>
      <c r="G201" s="191" t="s">
        <v>174</v>
      </c>
      <c r="H201" s="191" t="s">
        <v>174</v>
      </c>
      <c r="I201" s="190">
        <v>0</v>
      </c>
      <c r="J201" s="188">
        <v>0</v>
      </c>
    </row>
    <row r="202" spans="1:10" x14ac:dyDescent="0.2">
      <c r="A202" s="187">
        <v>202</v>
      </c>
      <c r="B202" s="188" t="s">
        <v>235</v>
      </c>
      <c r="C202" s="189" t="s">
        <v>235</v>
      </c>
      <c r="D202" s="188" t="s">
        <v>405</v>
      </c>
      <c r="E202" s="190" t="str">
        <f t="shared" si="7"/>
        <v>9 取扱説明書 a) ～ y)</v>
      </c>
      <c r="F202" s="190" t="str">
        <f t="shared" si="6"/>
        <v>JIS D 9301 9 取扱説明書 a) ～ y)0</v>
      </c>
      <c r="G202" s="191">
        <v>10000</v>
      </c>
      <c r="H202" s="191">
        <v>11000</v>
      </c>
      <c r="I202" s="190">
        <v>0</v>
      </c>
      <c r="J202" s="188">
        <v>0</v>
      </c>
    </row>
    <row r="203" spans="1:10" x14ac:dyDescent="0.2">
      <c r="A203" s="187">
        <v>203</v>
      </c>
      <c r="B203" s="188" t="s">
        <v>236</v>
      </c>
      <c r="C203" s="189" t="s">
        <v>236</v>
      </c>
      <c r="D203" s="188" t="s">
        <v>690</v>
      </c>
      <c r="E203" s="190" t="str">
        <f t="shared" si="7"/>
        <v>10 商品選択上の情報 添付カード</v>
      </c>
      <c r="F203" s="190" t="str">
        <f t="shared" si="6"/>
        <v>JIS D 9301 10 商品選択上の情報 添付カード0</v>
      </c>
      <c r="G203" s="191">
        <v>1500</v>
      </c>
      <c r="H203" s="191">
        <v>1650.0000000000002</v>
      </c>
      <c r="I203" s="190">
        <v>0</v>
      </c>
      <c r="J203" s="188">
        <v>0</v>
      </c>
    </row>
    <row r="204" spans="1:10" hidden="1" x14ac:dyDescent="0.2">
      <c r="A204" s="187">
        <v>204</v>
      </c>
      <c r="B204" s="188" t="s">
        <v>691</v>
      </c>
      <c r="C204" s="189" t="s">
        <v>692</v>
      </c>
      <c r="D204" s="188"/>
      <c r="E204" s="190" t="str">
        <f t="shared" si="7"/>
        <v xml:space="preserve">該当なし </v>
      </c>
      <c r="F204" s="190" t="str">
        <f t="shared" si="6"/>
        <v>JIS D 9301 該当なし 0</v>
      </c>
      <c r="G204" s="191">
        <v>0</v>
      </c>
      <c r="H204" s="191">
        <v>0</v>
      </c>
      <c r="I204" s="190">
        <v>0</v>
      </c>
      <c r="J204" s="188">
        <v>0</v>
      </c>
    </row>
    <row r="205" spans="1:10" x14ac:dyDescent="0.2">
      <c r="A205" s="187">
        <v>300</v>
      </c>
      <c r="B205" s="188" t="s">
        <v>693</v>
      </c>
      <c r="C205" s="188" t="s">
        <v>237</v>
      </c>
      <c r="D205" s="188" t="s">
        <v>406</v>
      </c>
      <c r="E205" s="190" t="str">
        <f t="shared" si="7"/>
        <v xml:space="preserve">制動性能（制動距離） （a）乾燥時（前のみ、後のみ） </v>
      </c>
      <c r="F205" s="190" t="str">
        <f t="shared" si="6"/>
        <v>JIS D 9301 制動性能（制動距離） （a）乾燥時（前のみ、後のみ） 0</v>
      </c>
      <c r="G205" s="191">
        <v>24500</v>
      </c>
      <c r="H205" s="191">
        <v>26950.000000000004</v>
      </c>
      <c r="I205" s="190">
        <v>0</v>
      </c>
      <c r="J205" s="188" t="s">
        <v>694</v>
      </c>
    </row>
    <row r="206" spans="1:10" x14ac:dyDescent="0.2">
      <c r="A206" s="187">
        <v>301</v>
      </c>
      <c r="B206" s="188" t="s">
        <v>693</v>
      </c>
      <c r="C206" s="188" t="s">
        <v>237</v>
      </c>
      <c r="D206" s="188" t="s">
        <v>407</v>
      </c>
      <c r="E206" s="190" t="str">
        <f t="shared" si="7"/>
        <v xml:space="preserve">制動性能（制動距離） （b）水ぬれ時（前のみ、後のみ） </v>
      </c>
      <c r="F206" s="190" t="str">
        <f t="shared" si="6"/>
        <v>JIS D 9301 制動性能（制動距離） （b）水ぬれ時（前のみ、後のみ） 0</v>
      </c>
      <c r="G206" s="191">
        <v>28000</v>
      </c>
      <c r="H206" s="191">
        <v>30800.000000000004</v>
      </c>
      <c r="I206" s="190">
        <v>0</v>
      </c>
      <c r="J206" s="188" t="s">
        <v>694</v>
      </c>
    </row>
    <row r="207" spans="1:10" x14ac:dyDescent="0.2">
      <c r="A207" s="187">
        <v>302</v>
      </c>
      <c r="B207" s="188" t="s">
        <v>693</v>
      </c>
      <c r="C207" s="188" t="s">
        <v>695</v>
      </c>
      <c r="D207" s="188" t="s">
        <v>696</v>
      </c>
      <c r="E207" s="190" t="str">
        <f t="shared" si="7"/>
        <v>耐久性 ダブルドラム試験</v>
      </c>
      <c r="F207" s="190" t="str">
        <f t="shared" si="6"/>
        <v>JIS D 9301 耐久性 ダブルドラム試験JIS D 9313-1:2026 附属書A</v>
      </c>
      <c r="G207" s="191">
        <v>45500</v>
      </c>
      <c r="H207" s="191">
        <v>50050.000000000007</v>
      </c>
      <c r="I207" s="190" t="s">
        <v>697</v>
      </c>
      <c r="J207" s="188" t="s">
        <v>698</v>
      </c>
    </row>
    <row r="208" spans="1:10" x14ac:dyDescent="0.2">
      <c r="A208" s="187">
        <v>303</v>
      </c>
      <c r="B208" s="188" t="s">
        <v>693</v>
      </c>
      <c r="C208" s="188" t="s">
        <v>695</v>
      </c>
      <c r="D208" s="188" t="s">
        <v>699</v>
      </c>
      <c r="E208" s="190" t="str">
        <f t="shared" si="7"/>
        <v>耐久性 ダブルドラム試験（クランク駆動付加）</v>
      </c>
      <c r="F208" s="190" t="str">
        <f t="shared" si="6"/>
        <v>JIS D 9301 耐久性 ダブルドラム試験（クランク駆動付加）0</v>
      </c>
      <c r="G208" s="191">
        <v>50000</v>
      </c>
      <c r="H208" s="191">
        <v>55000.000000000007</v>
      </c>
      <c r="I208" s="190">
        <v>0</v>
      </c>
      <c r="J208" s="188" t="s">
        <v>698</v>
      </c>
    </row>
    <row r="209" spans="1:10" x14ac:dyDescent="0.2">
      <c r="A209" s="187">
        <v>304</v>
      </c>
      <c r="B209" s="188" t="s">
        <v>693</v>
      </c>
      <c r="C209" s="188" t="s">
        <v>695</v>
      </c>
      <c r="D209" s="188" t="s">
        <v>700</v>
      </c>
      <c r="E209" s="190" t="str">
        <f t="shared" si="7"/>
        <v>耐久性 ダブルドラム試験（ブレーキ操作付加）</v>
      </c>
      <c r="F209" s="190" t="str">
        <f t="shared" si="6"/>
        <v>JIS D 9301 耐久性 ダブルドラム試験（ブレーキ操作付加）0</v>
      </c>
      <c r="G209" s="191" t="s">
        <v>174</v>
      </c>
      <c r="H209" s="191" t="s">
        <v>174</v>
      </c>
      <c r="I209" s="190">
        <v>0</v>
      </c>
      <c r="J209" s="188">
        <v>0</v>
      </c>
    </row>
    <row r="210" spans="1:10" x14ac:dyDescent="0.2">
      <c r="A210" s="187">
        <v>305</v>
      </c>
      <c r="B210" s="188" t="s">
        <v>693</v>
      </c>
      <c r="C210" s="188" t="s">
        <v>701</v>
      </c>
      <c r="D210" s="188" t="s">
        <v>702</v>
      </c>
      <c r="E210" s="190" t="str">
        <f t="shared" si="7"/>
        <v>電動アシスト自転車（JIS D 9115） 駆動補助力の比率</v>
      </c>
      <c r="F210" s="190" t="str">
        <f t="shared" si="6"/>
        <v>JIS D 9301 電動アシスト自転車（JIS D 9115） 駆動補助力の比率JIS D 9115:2026 附属書B</v>
      </c>
      <c r="G210" s="191">
        <v>59500</v>
      </c>
      <c r="H210" s="191">
        <v>65450.000000000007</v>
      </c>
      <c r="I210" s="190" t="s">
        <v>703</v>
      </c>
      <c r="J210" s="188" t="s">
        <v>704</v>
      </c>
    </row>
    <row r="211" spans="1:10" x14ac:dyDescent="0.2">
      <c r="A211" s="187">
        <v>306</v>
      </c>
      <c r="B211" s="188" t="s">
        <v>693</v>
      </c>
      <c r="C211" s="188" t="s">
        <v>701</v>
      </c>
      <c r="D211" s="188" t="s">
        <v>705</v>
      </c>
      <c r="E211" s="190" t="str">
        <f t="shared" si="7"/>
        <v>電動アシスト自転車（JIS D 9115） 駆動補助力の比率 追加1計測</v>
      </c>
      <c r="F211" s="190" t="str">
        <f t="shared" si="6"/>
        <v>JIS D 9301 電動アシスト自転車（JIS D 9115） 駆動補助力の比率 追加1計測JIS D 9115:2026 附属書B</v>
      </c>
      <c r="G211" s="191">
        <v>27500</v>
      </c>
      <c r="H211" s="191">
        <v>30250.000000000004</v>
      </c>
      <c r="I211" s="190" t="s">
        <v>703</v>
      </c>
      <c r="J211" s="188" t="s">
        <v>706</v>
      </c>
    </row>
    <row r="212" spans="1:10" x14ac:dyDescent="0.2">
      <c r="A212" s="187">
        <v>307</v>
      </c>
      <c r="B212" s="188" t="s">
        <v>693</v>
      </c>
      <c r="C212" s="188" t="s">
        <v>701</v>
      </c>
      <c r="D212" s="188" t="s">
        <v>707</v>
      </c>
      <c r="E212" s="190" t="str">
        <f t="shared" si="7"/>
        <v>電動アシスト自転車（JIS D 9115） 一充電当たりの走行距離の測定</v>
      </c>
      <c r="F212" s="190" t="str">
        <f t="shared" si="6"/>
        <v>JIS D 9301 電動アシスト自転車（JIS D 9115） 一充電当たりの走行距離の測定JIS D 9115:2026 附属書D</v>
      </c>
      <c r="G212" s="191">
        <v>59500</v>
      </c>
      <c r="H212" s="191">
        <v>65450.000000000007</v>
      </c>
      <c r="I212" s="190" t="s">
        <v>708</v>
      </c>
      <c r="J212" s="188" t="s">
        <v>704</v>
      </c>
    </row>
    <row r="213" spans="1:10" x14ac:dyDescent="0.2">
      <c r="A213" s="187">
        <v>308</v>
      </c>
      <c r="B213" s="189" t="s">
        <v>693</v>
      </c>
      <c r="C213" s="188" t="s">
        <v>701</v>
      </c>
      <c r="D213" s="196" t="s">
        <v>709</v>
      </c>
      <c r="E213" s="190" t="str">
        <f t="shared" si="7"/>
        <v>電動アシスト自転車（JIS D 9115） 一充電当たりの走行距離の測定 追加1計測</v>
      </c>
      <c r="F213" s="190" t="str">
        <f t="shared" si="6"/>
        <v>JIS D 9301 電動アシスト自転車（JIS D 9115） 一充電当たりの走行距離の測定 追加1計測JIS D 9115:2026 附属書D</v>
      </c>
      <c r="G213" s="197">
        <v>27500</v>
      </c>
      <c r="H213" s="197">
        <v>30250.000000000004</v>
      </c>
      <c r="I213" s="190" t="s">
        <v>708</v>
      </c>
      <c r="J213" s="198" t="s">
        <v>706</v>
      </c>
    </row>
    <row r="214" spans="1:10" x14ac:dyDescent="0.2">
      <c r="A214" s="187">
        <v>309</v>
      </c>
      <c r="B214" s="188" t="s">
        <v>693</v>
      </c>
      <c r="C214" s="188" t="s">
        <v>701</v>
      </c>
      <c r="D214" s="188" t="s">
        <v>408</v>
      </c>
      <c r="E214" s="190" t="str">
        <f t="shared" si="7"/>
        <v>電動アシスト自転車（JIS D 9115） 駆動補助装置の強度試験</v>
      </c>
      <c r="F214" s="190" t="str">
        <f t="shared" si="6"/>
        <v>JIS D 9301 電動アシスト自転車（JIS D 9115） 駆動補助装置の強度試験JIS D 9115:2026 8.2</v>
      </c>
      <c r="G214" s="191">
        <v>41000</v>
      </c>
      <c r="H214" s="191">
        <v>45100.000000000007</v>
      </c>
      <c r="I214" s="190" t="s">
        <v>363</v>
      </c>
      <c r="J214" s="188" t="s">
        <v>710</v>
      </c>
    </row>
    <row r="215" spans="1:10" x14ac:dyDescent="0.2">
      <c r="A215" s="187">
        <v>310</v>
      </c>
      <c r="B215" s="188" t="s">
        <v>693</v>
      </c>
      <c r="C215" s="188" t="s">
        <v>711</v>
      </c>
      <c r="D215" s="188" t="s">
        <v>712</v>
      </c>
      <c r="E215" s="190" t="str">
        <f t="shared" si="7"/>
        <v>一般用自転車 フレームの耐振性試験</v>
      </c>
      <c r="F215" s="190" t="str">
        <f t="shared" si="6"/>
        <v>JIS D 9301 一般用自転車 フレームの耐振性試験0</v>
      </c>
      <c r="G215" s="191">
        <v>21000</v>
      </c>
      <c r="H215" s="191">
        <v>23100.000000000004</v>
      </c>
      <c r="I215" s="190">
        <v>0</v>
      </c>
      <c r="J215" s="188">
        <v>0</v>
      </c>
    </row>
    <row r="216" spans="1:10" x14ac:dyDescent="0.2">
      <c r="A216" s="187">
        <v>311</v>
      </c>
      <c r="B216" s="188" t="s">
        <v>693</v>
      </c>
      <c r="C216" s="188" t="s">
        <v>711</v>
      </c>
      <c r="D216" s="188" t="s">
        <v>713</v>
      </c>
      <c r="E216" s="190" t="str">
        <f t="shared" si="7"/>
        <v>一般用自転車 フレームの耐振性試験（類形車）</v>
      </c>
      <c r="F216" s="190" t="str">
        <f t="shared" si="6"/>
        <v>JIS D 9301 一般用自転車 フレームの耐振性試験（類形車）0</v>
      </c>
      <c r="G216" s="191">
        <v>30000</v>
      </c>
      <c r="H216" s="191">
        <v>33000</v>
      </c>
      <c r="I216" s="190">
        <v>0</v>
      </c>
      <c r="J216" s="188">
        <v>0</v>
      </c>
    </row>
    <row r="217" spans="1:10" x14ac:dyDescent="0.2">
      <c r="A217" s="187">
        <v>312</v>
      </c>
      <c r="B217" s="188" t="s">
        <v>693</v>
      </c>
      <c r="C217" s="188" t="s">
        <v>711</v>
      </c>
      <c r="D217" s="188" t="s">
        <v>714</v>
      </c>
      <c r="E217" s="190" t="str">
        <f t="shared" si="7"/>
        <v>一般用自転車 ブレーキワイヤの繰り返し強度試験</v>
      </c>
      <c r="F217" s="190" t="str">
        <f t="shared" si="6"/>
        <v>JIS D 9301 一般用自転車 ブレーキワイヤの繰り返し強度試験0</v>
      </c>
      <c r="G217" s="191">
        <v>32000</v>
      </c>
      <c r="H217" s="191">
        <v>35200</v>
      </c>
      <c r="I217" s="190">
        <v>0</v>
      </c>
      <c r="J217" s="188">
        <v>0</v>
      </c>
    </row>
    <row r="218" spans="1:10" x14ac:dyDescent="0.2">
      <c r="A218" s="187">
        <v>313</v>
      </c>
      <c r="B218" s="188" t="s">
        <v>693</v>
      </c>
      <c r="C218" s="188" t="s">
        <v>711</v>
      </c>
      <c r="D218" s="188" t="s">
        <v>715</v>
      </c>
      <c r="E218" s="190" t="str">
        <f t="shared" si="7"/>
        <v>一般用自転車 ブレーキワイヤの引張強度試験</v>
      </c>
      <c r="F218" s="190" t="str">
        <f t="shared" si="6"/>
        <v>JIS D 9301 一般用自転車 ブレーキワイヤの引張強度試験0</v>
      </c>
      <c r="G218" s="191">
        <v>7500</v>
      </c>
      <c r="H218" s="191">
        <v>8250</v>
      </c>
      <c r="I218" s="190">
        <v>0</v>
      </c>
      <c r="J218" s="188">
        <v>0</v>
      </c>
    </row>
    <row r="219" spans="1:10" x14ac:dyDescent="0.2">
      <c r="A219" s="187">
        <v>314</v>
      </c>
      <c r="B219" s="188" t="s">
        <v>693</v>
      </c>
      <c r="C219" s="188" t="s">
        <v>716</v>
      </c>
      <c r="D219" s="188" t="s">
        <v>717</v>
      </c>
      <c r="E219" s="190" t="str">
        <f t="shared" si="7"/>
        <v>幼児2人同乗用自転車 走行時の振動</v>
      </c>
      <c r="F219" s="190" t="str">
        <f t="shared" si="6"/>
        <v>JIS D 9301 幼児2人同乗用自転車 走行時の振動0</v>
      </c>
      <c r="G219" s="191">
        <v>19000</v>
      </c>
      <c r="H219" s="191">
        <v>20900</v>
      </c>
      <c r="I219" s="190">
        <v>0</v>
      </c>
      <c r="J219" s="188">
        <v>0</v>
      </c>
    </row>
    <row r="220" spans="1:10" x14ac:dyDescent="0.2">
      <c r="A220" s="187">
        <v>315</v>
      </c>
      <c r="B220" s="188" t="s">
        <v>693</v>
      </c>
      <c r="C220" s="188" t="s">
        <v>716</v>
      </c>
      <c r="D220" s="188" t="s">
        <v>718</v>
      </c>
      <c r="E220" s="190" t="str">
        <f t="shared" si="7"/>
        <v>幼児2人同乗用自転車 駐輪時の安定性</v>
      </c>
      <c r="F220" s="190" t="str">
        <f t="shared" si="6"/>
        <v>JIS D 9301 幼児2人同乗用自転車 駐輪時の安定性0</v>
      </c>
      <c r="G220" s="191">
        <v>28500</v>
      </c>
      <c r="H220" s="191">
        <v>31350.000000000004</v>
      </c>
      <c r="I220" s="190">
        <v>0</v>
      </c>
      <c r="J220" s="188">
        <v>0</v>
      </c>
    </row>
    <row r="221" spans="1:10" x14ac:dyDescent="0.2">
      <c r="A221" s="187">
        <v>316</v>
      </c>
      <c r="B221" s="188" t="s">
        <v>693</v>
      </c>
      <c r="C221" s="188" t="s">
        <v>716</v>
      </c>
      <c r="D221" s="188" t="s">
        <v>719</v>
      </c>
      <c r="E221" s="190" t="str">
        <f t="shared" si="7"/>
        <v>幼児2人同乗用自転車 三輪四輪の制動性能（BAAでの確認要求事項）</v>
      </c>
      <c r="F221" s="190" t="str">
        <f t="shared" si="6"/>
        <v>JIS D 9301 幼児2人同乗用自転車 三輪四輪の制動性能（BAAでの確認要求事項）0</v>
      </c>
      <c r="G221" s="191">
        <v>3000</v>
      </c>
      <c r="H221" s="191">
        <v>3300.0000000000005</v>
      </c>
      <c r="I221" s="190">
        <v>0</v>
      </c>
      <c r="J221" s="188" t="s">
        <v>720</v>
      </c>
    </row>
    <row r="222" spans="1:10" x14ac:dyDescent="0.2">
      <c r="A222" s="187">
        <v>317</v>
      </c>
      <c r="B222" s="188" t="s">
        <v>693</v>
      </c>
      <c r="C222" s="188" t="s">
        <v>716</v>
      </c>
      <c r="D222" s="188" t="s">
        <v>721</v>
      </c>
      <c r="E222" s="190" t="str">
        <f t="shared" si="7"/>
        <v>幼児2人同乗用自転車 ハンドルの剛性</v>
      </c>
      <c r="F222" s="190" t="str">
        <f t="shared" si="6"/>
        <v>JIS D 9301 幼児2人同乗用自転車 ハンドルの剛性0</v>
      </c>
      <c r="G222" s="191">
        <v>9500</v>
      </c>
      <c r="H222" s="191">
        <v>10450</v>
      </c>
      <c r="I222" s="190">
        <v>0</v>
      </c>
      <c r="J222" s="188">
        <v>0</v>
      </c>
    </row>
    <row r="223" spans="1:10" x14ac:dyDescent="0.2">
      <c r="A223" s="187">
        <v>318</v>
      </c>
      <c r="B223" s="188" t="s">
        <v>693</v>
      </c>
      <c r="C223" s="188" t="s">
        <v>716</v>
      </c>
      <c r="D223" s="188" t="s">
        <v>722</v>
      </c>
      <c r="E223" s="190" t="str">
        <f t="shared" si="7"/>
        <v>幼児2人同乗用自転車 耐振性試験</v>
      </c>
      <c r="F223" s="190" t="str">
        <f t="shared" si="6"/>
        <v>JIS D 9301 幼児2人同乗用自転車 耐振性試験0</v>
      </c>
      <c r="G223" s="191">
        <v>36500</v>
      </c>
      <c r="H223" s="191">
        <v>40150</v>
      </c>
      <c r="I223" s="190">
        <v>0</v>
      </c>
      <c r="J223" s="188">
        <v>0</v>
      </c>
    </row>
    <row r="224" spans="1:10" x14ac:dyDescent="0.2">
      <c r="A224" s="187">
        <v>319</v>
      </c>
      <c r="B224" s="188" t="s">
        <v>693</v>
      </c>
      <c r="C224" s="188" t="s">
        <v>723</v>
      </c>
      <c r="D224" s="188" t="s">
        <v>724</v>
      </c>
      <c r="E224" s="190" t="str">
        <f t="shared" si="7"/>
        <v>幼児用自転車 手動ブレーキの制動力試験</v>
      </c>
      <c r="F224" s="190" t="str">
        <f t="shared" si="6"/>
        <v>JIS D 9301 幼児用自転車 手動ブレーキの制動力試験JIS D 9302:2026 6.1.5</v>
      </c>
      <c r="G224" s="191">
        <v>33500</v>
      </c>
      <c r="H224" s="191">
        <v>36850</v>
      </c>
      <c r="I224" s="190" t="s">
        <v>364</v>
      </c>
      <c r="J224" s="188" t="s">
        <v>563</v>
      </c>
    </row>
    <row r="225" spans="1:10" x14ac:dyDescent="0.2">
      <c r="A225" s="187">
        <v>320</v>
      </c>
      <c r="B225" s="188" t="s">
        <v>693</v>
      </c>
      <c r="C225" s="188" t="s">
        <v>723</v>
      </c>
      <c r="D225" s="188" t="s">
        <v>725</v>
      </c>
      <c r="E225" s="190" t="str">
        <f t="shared" si="7"/>
        <v>幼児用自転車 コースタハブの制動力試験</v>
      </c>
      <c r="F225" s="190" t="str">
        <f t="shared" si="6"/>
        <v>JIS D 9301 幼児用自転車 コースタハブの制動力試験JIS D 9302:2026 6.1.5</v>
      </c>
      <c r="G225" s="191">
        <v>24500</v>
      </c>
      <c r="H225" s="191">
        <v>26950.000000000004</v>
      </c>
      <c r="I225" s="190" t="s">
        <v>364</v>
      </c>
      <c r="J225" s="188">
        <v>0</v>
      </c>
    </row>
    <row r="226" spans="1:10" x14ac:dyDescent="0.2">
      <c r="A226" s="187">
        <v>321</v>
      </c>
      <c r="B226" s="188" t="s">
        <v>693</v>
      </c>
      <c r="C226" s="188" t="s">
        <v>723</v>
      </c>
      <c r="D226" s="188" t="s">
        <v>726</v>
      </c>
      <c r="E226" s="190" t="str">
        <f t="shared" si="7"/>
        <v>幼児用自転車 補助車輪の寸法</v>
      </c>
      <c r="F226" s="190" t="str">
        <f t="shared" si="6"/>
        <v>JIS D 9301 幼児用自転車 補助車輪の寸法0</v>
      </c>
      <c r="G226" s="191">
        <v>3500</v>
      </c>
      <c r="H226" s="191">
        <v>3850.0000000000005</v>
      </c>
      <c r="I226" s="190">
        <v>0</v>
      </c>
      <c r="J226" s="188">
        <v>0</v>
      </c>
    </row>
    <row r="227" spans="1:10" x14ac:dyDescent="0.2">
      <c r="A227" s="187">
        <v>322</v>
      </c>
      <c r="B227" s="188" t="s">
        <v>693</v>
      </c>
      <c r="C227" s="188" t="s">
        <v>723</v>
      </c>
      <c r="D227" s="188" t="s">
        <v>727</v>
      </c>
      <c r="E227" s="190" t="str">
        <f t="shared" si="7"/>
        <v>幼児用自転車 補助車輪の強度　垂直力</v>
      </c>
      <c r="F227" s="190" t="str">
        <f t="shared" si="6"/>
        <v>JIS D 9301 幼児用自転車 補助車輪の強度　垂直力JIS D 9302:2026 6.4.5.1</v>
      </c>
      <c r="G227" s="191">
        <v>15000</v>
      </c>
      <c r="H227" s="191">
        <v>16500</v>
      </c>
      <c r="I227" s="190" t="s">
        <v>365</v>
      </c>
      <c r="J227" s="188" t="s">
        <v>728</v>
      </c>
    </row>
    <row r="228" spans="1:10" x14ac:dyDescent="0.2">
      <c r="A228" s="187">
        <v>323</v>
      </c>
      <c r="B228" s="188" t="s">
        <v>693</v>
      </c>
      <c r="C228" s="188" t="s">
        <v>723</v>
      </c>
      <c r="D228" s="188" t="s">
        <v>729</v>
      </c>
      <c r="E228" s="190" t="str">
        <f t="shared" si="7"/>
        <v>幼児用自転車 補助車輪の強度　後方力</v>
      </c>
      <c r="F228" s="190" t="str">
        <f t="shared" si="6"/>
        <v>JIS D 9301 幼児用自転車 補助車輪の強度　後方力JIS D 9302:2026 6.4.5.2</v>
      </c>
      <c r="G228" s="191">
        <v>15000</v>
      </c>
      <c r="H228" s="191">
        <v>16500</v>
      </c>
      <c r="I228" s="190" t="s">
        <v>366</v>
      </c>
      <c r="J228" s="188" t="s">
        <v>728</v>
      </c>
    </row>
    <row r="229" spans="1:10" x14ac:dyDescent="0.2">
      <c r="A229" s="187">
        <v>324</v>
      </c>
      <c r="B229" s="188" t="s">
        <v>693</v>
      </c>
      <c r="C229" s="188" t="s">
        <v>730</v>
      </c>
      <c r="D229" s="188" t="s">
        <v>731</v>
      </c>
      <c r="E229" s="190" t="str">
        <f t="shared" si="7"/>
        <v>BAA自転車安全基準 ブレーキレバーの固定強度</v>
      </c>
      <c r="F229" s="190" t="str">
        <f t="shared" si="6"/>
        <v>JIS D 9301 BAA自転車安全基準 ブレーキレバーの固定強度0</v>
      </c>
      <c r="G229" s="191">
        <v>4500</v>
      </c>
      <c r="H229" s="191">
        <v>4950</v>
      </c>
      <c r="I229" s="190">
        <v>0</v>
      </c>
      <c r="J229" s="188" t="s">
        <v>732</v>
      </c>
    </row>
    <row r="230" spans="1:10" x14ac:dyDescent="0.2">
      <c r="A230" s="187">
        <v>325</v>
      </c>
      <c r="B230" s="188" t="s">
        <v>693</v>
      </c>
      <c r="C230" s="188" t="s">
        <v>730</v>
      </c>
      <c r="D230" s="188" t="s">
        <v>733</v>
      </c>
      <c r="E230" s="190" t="str">
        <f t="shared" si="7"/>
        <v>BAA自転車安全基準 ブレーキレバーの転倒強度</v>
      </c>
      <c r="F230" s="190" t="str">
        <f t="shared" si="6"/>
        <v>JIS D 9301 BAA自転車安全基準 ブレーキレバーの転倒強度0</v>
      </c>
      <c r="G230" s="191">
        <v>5500</v>
      </c>
      <c r="H230" s="191">
        <v>6050.0000000000009</v>
      </c>
      <c r="I230" s="190">
        <v>0</v>
      </c>
      <c r="J230" s="188" t="s">
        <v>732</v>
      </c>
    </row>
    <row r="231" spans="1:10" x14ac:dyDescent="0.2">
      <c r="A231" s="187">
        <v>326</v>
      </c>
      <c r="B231" s="188" t="s">
        <v>693</v>
      </c>
      <c r="C231" s="188" t="s">
        <v>730</v>
      </c>
      <c r="D231" s="188" t="s">
        <v>734</v>
      </c>
      <c r="E231" s="190" t="str">
        <f t="shared" si="7"/>
        <v>BAA自転車安全基準 クランクの強度試験（追加35°）</v>
      </c>
      <c r="F231" s="190" t="str">
        <f t="shared" si="6"/>
        <v>JIS D 9301 BAA自転車安全基準 クランクの強度試験（追加35°）0</v>
      </c>
      <c r="G231" s="191">
        <v>14000</v>
      </c>
      <c r="H231" s="191">
        <v>15400.000000000002</v>
      </c>
      <c r="I231" s="190">
        <v>0</v>
      </c>
      <c r="J231" s="188">
        <v>0</v>
      </c>
    </row>
    <row r="232" spans="1:10" x14ac:dyDescent="0.2">
      <c r="A232" s="187">
        <v>327</v>
      </c>
      <c r="B232" s="188" t="s">
        <v>693</v>
      </c>
      <c r="C232" s="188" t="s">
        <v>730</v>
      </c>
      <c r="D232" s="188" t="s">
        <v>735</v>
      </c>
      <c r="E232" s="190" t="str">
        <f t="shared" si="7"/>
        <v>BAA自転車安全基準 ペダル体の引き抜き強度</v>
      </c>
      <c r="F232" s="190" t="str">
        <f t="shared" si="6"/>
        <v>JIS D 9301 BAA自転車安全基準 ペダル体の引き抜き強度0</v>
      </c>
      <c r="G232" s="191">
        <v>9500</v>
      </c>
      <c r="H232" s="191">
        <v>10450</v>
      </c>
      <c r="I232" s="190">
        <v>0</v>
      </c>
      <c r="J232" s="188" t="s">
        <v>732</v>
      </c>
    </row>
    <row r="233" spans="1:10" x14ac:dyDescent="0.2">
      <c r="A233" s="187">
        <v>328</v>
      </c>
      <c r="B233" s="188" t="s">
        <v>693</v>
      </c>
      <c r="C233" s="188" t="s">
        <v>730</v>
      </c>
      <c r="D233" s="188" t="s">
        <v>736</v>
      </c>
      <c r="E233" s="190" t="str">
        <f t="shared" si="7"/>
        <v>BAA自転車安全基準 前車輪異物挟み込み防護装置の大きさ</v>
      </c>
      <c r="F233" s="190" t="str">
        <f t="shared" si="6"/>
        <v>JIS D 9301 BAA自転車安全基準 前車輪異物挟み込み防護装置の大きさ0</v>
      </c>
      <c r="G233" s="191">
        <v>2000</v>
      </c>
      <c r="H233" s="191">
        <v>2200</v>
      </c>
      <c r="I233" s="190">
        <v>0</v>
      </c>
      <c r="J233" s="188">
        <v>0</v>
      </c>
    </row>
    <row r="234" spans="1:10" x14ac:dyDescent="0.2">
      <c r="A234" s="187">
        <v>329</v>
      </c>
      <c r="B234" s="188" t="s">
        <v>693</v>
      </c>
      <c r="C234" s="188" t="s">
        <v>730</v>
      </c>
      <c r="D234" s="188" t="s">
        <v>409</v>
      </c>
      <c r="E234" s="190" t="str">
        <f t="shared" si="7"/>
        <v>BAA自転車安全基準 MTB類形車のフロントフォークへの表示確認</v>
      </c>
      <c r="F234" s="190" t="str">
        <f t="shared" si="6"/>
        <v>JIS D 9301 BAA自転車安全基準 MTB類形車のフロントフォークへの表示確認0</v>
      </c>
      <c r="G234" s="191">
        <v>1500</v>
      </c>
      <c r="H234" s="191">
        <v>1650.0000000000002</v>
      </c>
      <c r="I234" s="190">
        <v>0</v>
      </c>
      <c r="J234" s="188">
        <v>0</v>
      </c>
    </row>
    <row r="235" spans="1:10" x14ac:dyDescent="0.2">
      <c r="A235" s="187">
        <v>330</v>
      </c>
      <c r="B235" s="188" t="s">
        <v>693</v>
      </c>
      <c r="C235" s="188" t="s">
        <v>730</v>
      </c>
      <c r="D235" s="188" t="s">
        <v>737</v>
      </c>
      <c r="E235" s="190" t="str">
        <f t="shared" si="7"/>
        <v>BAA自転車安全基準 クイックレバー、折りたたみ機構表示確認</v>
      </c>
      <c r="F235" s="190" t="str">
        <f t="shared" si="6"/>
        <v>JIS D 9301 BAA自転車安全基準 クイックレバー、折りたたみ機構表示確認0</v>
      </c>
      <c r="G235" s="191">
        <v>1500</v>
      </c>
      <c r="H235" s="191">
        <v>1650.0000000000002</v>
      </c>
      <c r="I235" s="190">
        <v>0</v>
      </c>
      <c r="J235" s="188">
        <v>0</v>
      </c>
    </row>
    <row r="236" spans="1:10" x14ac:dyDescent="0.2">
      <c r="A236" s="187">
        <v>331</v>
      </c>
      <c r="B236" s="188" t="s">
        <v>693</v>
      </c>
      <c r="C236" s="189" t="s">
        <v>730</v>
      </c>
      <c r="D236" s="188" t="s">
        <v>738</v>
      </c>
      <c r="E236" s="190" t="str">
        <f t="shared" si="7"/>
        <v>BAA自転車安全基準 重要保安部品への表示確認</v>
      </c>
      <c r="F236" s="190" t="str">
        <f t="shared" si="6"/>
        <v>JIS D 9301 BAA自転車安全基準 重要保安部品への表示確認0</v>
      </c>
      <c r="G236" s="191">
        <v>1500</v>
      </c>
      <c r="H236" s="191">
        <v>1650.0000000000002</v>
      </c>
      <c r="I236" s="190">
        <v>0</v>
      </c>
      <c r="J236" s="188" t="s">
        <v>739</v>
      </c>
    </row>
    <row r="237" spans="1:10" x14ac:dyDescent="0.2">
      <c r="A237" s="187">
        <v>332</v>
      </c>
      <c r="B237" s="188" t="s">
        <v>693</v>
      </c>
      <c r="C237" s="188" t="s">
        <v>238</v>
      </c>
      <c r="D237" s="188" t="s">
        <v>239</v>
      </c>
      <c r="E237" s="190" t="str">
        <f t="shared" si="7"/>
        <v>ハブ ハブの回転摩耗試験</v>
      </c>
      <c r="F237" s="190" t="str">
        <f t="shared" si="6"/>
        <v>JIS D 9301 ハブ ハブの回転摩耗試験0</v>
      </c>
      <c r="G237" s="191" t="s">
        <v>174</v>
      </c>
      <c r="H237" s="191" t="s">
        <v>174</v>
      </c>
      <c r="I237" s="190">
        <v>0</v>
      </c>
      <c r="J237" s="188">
        <v>0</v>
      </c>
    </row>
    <row r="238" spans="1:10" x14ac:dyDescent="0.2">
      <c r="A238" s="187">
        <v>333</v>
      </c>
      <c r="B238" s="188" t="s">
        <v>693</v>
      </c>
      <c r="C238" s="188" t="s">
        <v>740</v>
      </c>
      <c r="D238" s="188" t="s">
        <v>741</v>
      </c>
      <c r="E238" s="190" t="str">
        <f t="shared" si="7"/>
        <v>車輪 衝突試験（車輪のみ）</v>
      </c>
      <c r="F238" s="190" t="str">
        <f t="shared" si="6"/>
        <v>JIS D 9301 車輪 衝突試験（車輪のみ）0</v>
      </c>
      <c r="G238" s="191">
        <v>14500</v>
      </c>
      <c r="H238" s="191">
        <v>15950.000000000002</v>
      </c>
      <c r="I238" s="190">
        <v>0</v>
      </c>
      <c r="J238" s="188" t="s">
        <v>742</v>
      </c>
    </row>
    <row r="239" spans="1:10" x14ac:dyDescent="0.2">
      <c r="A239" s="187">
        <v>334</v>
      </c>
      <c r="B239" s="188" t="s">
        <v>693</v>
      </c>
      <c r="C239" s="188" t="s">
        <v>740</v>
      </c>
      <c r="D239" s="188" t="s">
        <v>743</v>
      </c>
      <c r="E239" s="190" t="str">
        <f t="shared" si="7"/>
        <v>車輪 衝突試験（車輪＋フレーム等）</v>
      </c>
      <c r="F239" s="190" t="str">
        <f t="shared" si="6"/>
        <v>JIS D 9301 車輪 衝突試験（車輪＋フレーム等）0</v>
      </c>
      <c r="G239" s="191">
        <v>14500</v>
      </c>
      <c r="H239" s="191">
        <v>15950.000000000002</v>
      </c>
      <c r="I239" s="190">
        <v>0</v>
      </c>
      <c r="J239" s="188" t="s">
        <v>742</v>
      </c>
    </row>
    <row r="240" spans="1:10" x14ac:dyDescent="0.2">
      <c r="A240" s="187">
        <v>335</v>
      </c>
      <c r="B240" s="188" t="s">
        <v>693</v>
      </c>
      <c r="C240" s="188" t="s">
        <v>740</v>
      </c>
      <c r="D240" s="188" t="s">
        <v>744</v>
      </c>
      <c r="E240" s="190" t="str">
        <f t="shared" si="7"/>
        <v>車輪 動画撮影</v>
      </c>
      <c r="F240" s="190" t="str">
        <f t="shared" si="6"/>
        <v>JIS D 9301 車輪 動画撮影0</v>
      </c>
      <c r="G240" s="191">
        <v>5500</v>
      </c>
      <c r="H240" s="191">
        <v>6050.0000000000009</v>
      </c>
      <c r="I240" s="190">
        <v>0</v>
      </c>
      <c r="J240" s="188" t="s">
        <v>745</v>
      </c>
    </row>
    <row r="241" spans="1:10" x14ac:dyDescent="0.2">
      <c r="A241" s="187">
        <v>336</v>
      </c>
      <c r="B241" s="188" t="s">
        <v>693</v>
      </c>
      <c r="C241" s="188" t="s">
        <v>740</v>
      </c>
      <c r="D241" s="188" t="s">
        <v>746</v>
      </c>
      <c r="E241" s="190" t="str">
        <f t="shared" si="7"/>
        <v>車輪 車輪台上走行試験（または車輪の疲労試験）</v>
      </c>
      <c r="F241" s="190" t="str">
        <f t="shared" si="6"/>
        <v>JIS D 9301 車輪 車輪台上走行試験（または車輪の疲労試験）JIS D 9313-5:2026 附属書A</v>
      </c>
      <c r="G241" s="191">
        <v>32000</v>
      </c>
      <c r="H241" s="191">
        <v>35200</v>
      </c>
      <c r="I241" s="190" t="s">
        <v>747</v>
      </c>
      <c r="J241" s="188" t="s">
        <v>748</v>
      </c>
    </row>
    <row r="242" spans="1:10" x14ac:dyDescent="0.2">
      <c r="A242" s="187">
        <v>337</v>
      </c>
      <c r="B242" s="188" t="s">
        <v>693</v>
      </c>
      <c r="C242" s="189" t="s">
        <v>740</v>
      </c>
      <c r="D242" s="188" t="s">
        <v>746</v>
      </c>
      <c r="E242" s="190" t="str">
        <f t="shared" si="7"/>
        <v>車輪 車輪台上走行試験（または車輪の疲労試験）</v>
      </c>
      <c r="F242" s="190" t="str">
        <f t="shared" si="6"/>
        <v>JIS D 9301 車輪 車輪台上走行試験（または車輪の疲労試験）0</v>
      </c>
      <c r="G242" s="191">
        <v>18500</v>
      </c>
      <c r="H242" s="191">
        <v>20350</v>
      </c>
      <c r="I242" s="190">
        <v>0</v>
      </c>
      <c r="J242" s="188" t="s">
        <v>749</v>
      </c>
    </row>
    <row r="243" spans="1:10" x14ac:dyDescent="0.2">
      <c r="A243" s="187">
        <v>338</v>
      </c>
      <c r="B243" s="188" t="s">
        <v>693</v>
      </c>
      <c r="C243" s="189" t="s">
        <v>240</v>
      </c>
      <c r="D243" s="188" t="s">
        <v>241</v>
      </c>
      <c r="E243" s="190" t="str">
        <f t="shared" si="7"/>
        <v>スポーク スポークの切断強度試験</v>
      </c>
      <c r="F243" s="190" t="str">
        <f t="shared" si="6"/>
        <v>JIS D 9301 スポーク スポークの切断強度試験0</v>
      </c>
      <c r="G243" s="191">
        <v>14000</v>
      </c>
      <c r="H243" s="191">
        <v>15400.000000000002</v>
      </c>
      <c r="I243" s="190">
        <v>0</v>
      </c>
      <c r="J243" s="188" t="s">
        <v>750</v>
      </c>
    </row>
    <row r="244" spans="1:10" x14ac:dyDescent="0.2">
      <c r="A244" s="187">
        <v>339</v>
      </c>
      <c r="B244" s="188" t="s">
        <v>693</v>
      </c>
      <c r="C244" s="189" t="s">
        <v>240</v>
      </c>
      <c r="D244" s="188" t="s">
        <v>751</v>
      </c>
      <c r="E244" s="190" t="str">
        <f t="shared" si="7"/>
        <v>スポーク スポークの繰返し曲げ試験</v>
      </c>
      <c r="F244" s="190" t="str">
        <f t="shared" si="6"/>
        <v>JIS D 9301 スポーク スポークの繰返し曲げ試験0</v>
      </c>
      <c r="G244" s="191">
        <v>14000</v>
      </c>
      <c r="H244" s="191">
        <v>15400.000000000002</v>
      </c>
      <c r="I244" s="190">
        <v>0</v>
      </c>
      <c r="J244" s="188" t="s">
        <v>750</v>
      </c>
    </row>
    <row r="245" spans="1:10" x14ac:dyDescent="0.2">
      <c r="A245" s="187">
        <v>340</v>
      </c>
      <c r="B245" s="188" t="s">
        <v>693</v>
      </c>
      <c r="C245" s="189" t="s">
        <v>242</v>
      </c>
      <c r="D245" s="188" t="s">
        <v>243</v>
      </c>
      <c r="E245" s="190" t="str">
        <f t="shared" si="7"/>
        <v>チェーン引き チェーン引きの破断強度試験</v>
      </c>
      <c r="F245" s="190" t="str">
        <f t="shared" si="6"/>
        <v>JIS D 9301 チェーン引き チェーン引きの破断強度試験0</v>
      </c>
      <c r="G245" s="191">
        <v>9500</v>
      </c>
      <c r="H245" s="191">
        <v>10450</v>
      </c>
      <c r="I245" s="190">
        <v>0</v>
      </c>
      <c r="J245" s="188">
        <v>0</v>
      </c>
    </row>
    <row r="246" spans="1:10" x14ac:dyDescent="0.2">
      <c r="A246" s="187">
        <v>341</v>
      </c>
      <c r="B246" s="188" t="s">
        <v>693</v>
      </c>
      <c r="C246" s="189" t="s">
        <v>244</v>
      </c>
      <c r="D246" s="188" t="s">
        <v>245</v>
      </c>
      <c r="E246" s="190" t="str">
        <f t="shared" si="7"/>
        <v>ワイヤ錠、チェーン錠 ワイヤ錠、チェーン錠の引張強度試験</v>
      </c>
      <c r="F246" s="190" t="str">
        <f t="shared" si="6"/>
        <v>JIS D 9301 ワイヤ錠、チェーン錠 ワイヤ錠、チェーン錠の引張強度試験0</v>
      </c>
      <c r="G246" s="191">
        <v>9500</v>
      </c>
      <c r="H246" s="191">
        <v>10450</v>
      </c>
      <c r="I246" s="190">
        <v>0</v>
      </c>
      <c r="J246" s="188">
        <v>0</v>
      </c>
    </row>
    <row r="247" spans="1:10" x14ac:dyDescent="0.2">
      <c r="A247" s="187">
        <v>342</v>
      </c>
      <c r="B247" s="188" t="s">
        <v>693</v>
      </c>
      <c r="C247" s="188" t="s">
        <v>752</v>
      </c>
      <c r="D247" s="188" t="s">
        <v>753</v>
      </c>
      <c r="E247" s="190" t="str">
        <f t="shared" si="7"/>
        <v>灯火装置 ダイナモの運転特性</v>
      </c>
      <c r="F247" s="190" t="str">
        <f t="shared" si="6"/>
        <v>JIS D 9301 灯火装置 ダイナモの運転特性0</v>
      </c>
      <c r="G247" s="191">
        <v>36500</v>
      </c>
      <c r="H247" s="191">
        <v>40150</v>
      </c>
      <c r="I247" s="190">
        <v>0</v>
      </c>
      <c r="J247" s="188">
        <v>0</v>
      </c>
    </row>
    <row r="248" spans="1:10" x14ac:dyDescent="0.2">
      <c r="A248" s="187">
        <v>343</v>
      </c>
      <c r="B248" s="188" t="s">
        <v>693</v>
      </c>
      <c r="C248" s="188" t="s">
        <v>754</v>
      </c>
      <c r="D248" s="188" t="s">
        <v>248</v>
      </c>
      <c r="E248" s="190" t="str">
        <f t="shared" si="7"/>
        <v>自転車用幼児座席(SG基準) 振動試験</v>
      </c>
      <c r="F248" s="190" t="str">
        <f t="shared" si="6"/>
        <v>JIS D 9301 自転車用幼児座席(SG基準) 振動試験0</v>
      </c>
      <c r="G248" s="191">
        <v>32000</v>
      </c>
      <c r="H248" s="191">
        <v>35200</v>
      </c>
      <c r="I248" s="190">
        <v>0</v>
      </c>
      <c r="J248" s="188">
        <v>0</v>
      </c>
    </row>
    <row r="249" spans="1:10" x14ac:dyDescent="0.2">
      <c r="A249" s="187">
        <v>344</v>
      </c>
      <c r="B249" s="188" t="s">
        <v>693</v>
      </c>
      <c r="C249" s="188" t="s">
        <v>754</v>
      </c>
      <c r="D249" s="188" t="s">
        <v>755</v>
      </c>
      <c r="E249" s="190" t="str">
        <f t="shared" si="7"/>
        <v>自転車用幼児座席(SG基準) 足乗せ斜め作動耐久試験</v>
      </c>
      <c r="F249" s="190" t="str">
        <f t="shared" si="6"/>
        <v>JIS D 9301 自転車用幼児座席(SG基準) 足乗せ斜め作動耐久試験0</v>
      </c>
      <c r="G249" s="191">
        <v>32000</v>
      </c>
      <c r="H249" s="191">
        <v>35200</v>
      </c>
      <c r="I249" s="190">
        <v>0</v>
      </c>
      <c r="J249" s="188">
        <v>0</v>
      </c>
    </row>
    <row r="250" spans="1:10" x14ac:dyDescent="0.2">
      <c r="A250" s="187">
        <v>345</v>
      </c>
      <c r="B250" s="188" t="s">
        <v>693</v>
      </c>
      <c r="C250" s="188" t="s">
        <v>754</v>
      </c>
      <c r="D250" s="188" t="s">
        <v>756</v>
      </c>
      <c r="E250" s="190" t="str">
        <f t="shared" si="7"/>
        <v>自転車用幼児座席(SG基準) 静荷重試験（10項目）</v>
      </c>
      <c r="F250" s="190" t="str">
        <f t="shared" si="6"/>
        <v>JIS D 9301 自転車用幼児座席(SG基準) 静荷重試験（10項目）0</v>
      </c>
      <c r="G250" s="191">
        <v>50000</v>
      </c>
      <c r="H250" s="191">
        <v>55000.000000000007</v>
      </c>
      <c r="I250" s="190">
        <v>0</v>
      </c>
      <c r="J250" s="188">
        <v>0</v>
      </c>
    </row>
    <row r="251" spans="1:10" x14ac:dyDescent="0.2">
      <c r="A251" s="187">
        <v>346</v>
      </c>
      <c r="B251" s="188" t="s">
        <v>693</v>
      </c>
      <c r="C251" s="188" t="s">
        <v>754</v>
      </c>
      <c r="D251" s="188" t="s">
        <v>757</v>
      </c>
      <c r="E251" s="190" t="str">
        <f t="shared" si="7"/>
        <v>自転車用幼児座席(SG基準) 耐落下衝撃性試験（高温）</v>
      </c>
      <c r="F251" s="190" t="str">
        <f t="shared" si="6"/>
        <v>JIS D 9301 自転車用幼児座席(SG基準) 耐落下衝撃性試験（高温）0</v>
      </c>
      <c r="G251" s="191">
        <v>8500</v>
      </c>
      <c r="H251" s="191">
        <v>9350</v>
      </c>
      <c r="I251" s="190">
        <v>0</v>
      </c>
      <c r="J251" s="188">
        <v>0</v>
      </c>
    </row>
    <row r="252" spans="1:10" x14ac:dyDescent="0.2">
      <c r="A252" s="187">
        <v>347</v>
      </c>
      <c r="B252" s="189" t="s">
        <v>693</v>
      </c>
      <c r="C252" s="188" t="s">
        <v>754</v>
      </c>
      <c r="D252" s="188" t="s">
        <v>758</v>
      </c>
      <c r="E252" s="190" t="str">
        <f t="shared" si="7"/>
        <v>自転車用幼児座席(SG基準) 耐落下衝撃性試験（低温）</v>
      </c>
      <c r="F252" s="190" t="str">
        <f t="shared" si="6"/>
        <v>JIS D 9301 自転車用幼児座席(SG基準) 耐落下衝撃性試験（低温）0</v>
      </c>
      <c r="G252" s="199">
        <v>8500</v>
      </c>
      <c r="H252" s="199">
        <v>9350</v>
      </c>
      <c r="I252" s="190">
        <v>0</v>
      </c>
      <c r="J252" s="200">
        <v>0</v>
      </c>
    </row>
    <row r="253" spans="1:10" x14ac:dyDescent="0.2">
      <c r="A253" s="187">
        <v>348</v>
      </c>
      <c r="B253" s="189" t="s">
        <v>693</v>
      </c>
      <c r="C253" s="188" t="s">
        <v>759</v>
      </c>
      <c r="D253" s="188" t="s">
        <v>246</v>
      </c>
      <c r="E253" s="190" t="str">
        <f t="shared" si="7"/>
        <v>電動アシスト自転車その他 R200法による航続距離</v>
      </c>
      <c r="F253" s="190" t="str">
        <f t="shared" si="6"/>
        <v>JIS D 9301 電動アシスト自転車その他 R200法による航続距離0</v>
      </c>
      <c r="G253" s="199" t="s">
        <v>638</v>
      </c>
      <c r="H253" s="199" t="s">
        <v>638</v>
      </c>
      <c r="I253" s="190">
        <v>0</v>
      </c>
      <c r="J253" s="200" t="s">
        <v>760</v>
      </c>
    </row>
    <row r="254" spans="1:10" hidden="1" x14ac:dyDescent="0.2">
      <c r="A254" s="187">
        <v>349</v>
      </c>
      <c r="B254" s="188" t="s">
        <v>691</v>
      </c>
      <c r="C254" s="188" t="s">
        <v>692</v>
      </c>
      <c r="D254" s="188"/>
      <c r="E254" s="190" t="str">
        <f t="shared" si="7"/>
        <v xml:space="preserve">該当なし </v>
      </c>
      <c r="F254" s="190" t="str">
        <f t="shared" si="6"/>
        <v>JIS D 9301 該当なし 0</v>
      </c>
      <c r="G254" s="191">
        <v>0</v>
      </c>
      <c r="H254" s="191">
        <v>0</v>
      </c>
      <c r="I254" s="190">
        <v>0</v>
      </c>
      <c r="J254" s="188">
        <v>0</v>
      </c>
    </row>
    <row r="255" spans="1:10" x14ac:dyDescent="0.2">
      <c r="A255" s="187">
        <v>501</v>
      </c>
      <c r="B255" s="188" t="s">
        <v>761</v>
      </c>
      <c r="C255" s="188" t="s">
        <v>762</v>
      </c>
      <c r="D255" s="188" t="s">
        <v>763</v>
      </c>
      <c r="E255" s="190" t="str">
        <f t="shared" si="7"/>
        <v>動的応力測定 ひずみゲージ貼り付け1点含む</v>
      </c>
      <c r="F255" s="190" t="str">
        <f t="shared" si="6"/>
        <v>JIS D 9301 動的応力測定 ひずみゲージ貼り付け1点含む0</v>
      </c>
      <c r="G255" s="191">
        <v>9000</v>
      </c>
      <c r="H255" s="191">
        <v>9900</v>
      </c>
      <c r="I255" s="190">
        <v>0</v>
      </c>
      <c r="J255" s="188" t="s">
        <v>764</v>
      </c>
    </row>
    <row r="256" spans="1:10" x14ac:dyDescent="0.2">
      <c r="A256" s="187">
        <v>502</v>
      </c>
      <c r="B256" s="188" t="s">
        <v>761</v>
      </c>
      <c r="C256" s="188" t="s">
        <v>762</v>
      </c>
      <c r="D256" s="188" t="s">
        <v>765</v>
      </c>
      <c r="E256" s="190" t="str">
        <f t="shared" si="7"/>
        <v>動的応力測定 ひずみゲージ貼り付け1点追加</v>
      </c>
      <c r="F256" s="190" t="str">
        <f t="shared" si="6"/>
        <v>JIS D 9301 動的応力測定 ひずみゲージ貼り付け1点追加0</v>
      </c>
      <c r="G256" s="191">
        <v>4500</v>
      </c>
      <c r="H256" s="191">
        <v>4950</v>
      </c>
      <c r="I256" s="190">
        <v>0</v>
      </c>
      <c r="J256" s="188" t="s">
        <v>766</v>
      </c>
    </row>
    <row r="257" spans="1:10" x14ac:dyDescent="0.2">
      <c r="A257" s="187">
        <v>503</v>
      </c>
      <c r="B257" s="188" t="s">
        <v>761</v>
      </c>
      <c r="C257" s="189" t="s">
        <v>767</v>
      </c>
      <c r="D257" s="188" t="s">
        <v>768</v>
      </c>
      <c r="E257" s="190" t="str">
        <f t="shared" ref="E257:E299" si="8">C257&amp;" "&amp;D257</f>
        <v>応力測定などデータロガー使用のみ 依頼者にてひずみゲージなど貼り付け</v>
      </c>
      <c r="F257" s="190" t="str">
        <f t="shared" si="6"/>
        <v>JIS D 9301 応力測定などデータロガー使用のみ 依頼者にてひずみゲージなど貼り付け0</v>
      </c>
      <c r="G257" s="191">
        <v>5500</v>
      </c>
      <c r="H257" s="191">
        <v>6050.0000000000009</v>
      </c>
      <c r="I257" s="190">
        <v>0</v>
      </c>
      <c r="J257" s="188" t="s">
        <v>769</v>
      </c>
    </row>
    <row r="258" spans="1:10" x14ac:dyDescent="0.2">
      <c r="A258" s="187">
        <v>504</v>
      </c>
      <c r="B258" s="188" t="s">
        <v>761</v>
      </c>
      <c r="C258" s="189" t="s">
        <v>767</v>
      </c>
      <c r="D258" s="188" t="s">
        <v>770</v>
      </c>
      <c r="E258" s="190" t="str">
        <f t="shared" si="8"/>
        <v>応力測定などデータロガー使用のみ 測定1点追加</v>
      </c>
      <c r="F258" s="190" t="str">
        <f t="shared" ref="F258:F321" si="9">"JIS D 9301 "&amp;E258&amp;I258</f>
        <v>JIS D 9301 応力測定などデータロガー使用のみ 測定1点追加0</v>
      </c>
      <c r="G258" s="191">
        <v>2000</v>
      </c>
      <c r="H258" s="191">
        <v>2200</v>
      </c>
      <c r="I258" s="190">
        <v>0</v>
      </c>
      <c r="J258" s="188" t="s">
        <v>771</v>
      </c>
    </row>
    <row r="259" spans="1:10" x14ac:dyDescent="0.2">
      <c r="A259" s="187">
        <v>505</v>
      </c>
      <c r="B259" s="188" t="s">
        <v>761</v>
      </c>
      <c r="C259" s="189" t="s">
        <v>247</v>
      </c>
      <c r="D259" s="188"/>
      <c r="E259" s="190" t="str">
        <f t="shared" si="8"/>
        <v xml:space="preserve">静荷重試験 </v>
      </c>
      <c r="F259" s="190" t="str">
        <f t="shared" si="9"/>
        <v>JIS D 9301 静荷重試験 0</v>
      </c>
      <c r="G259" s="191">
        <v>9500</v>
      </c>
      <c r="H259" s="191">
        <v>10450</v>
      </c>
      <c r="I259" s="190">
        <v>0</v>
      </c>
      <c r="J259" s="188">
        <v>0</v>
      </c>
    </row>
    <row r="260" spans="1:10" x14ac:dyDescent="0.2">
      <c r="A260" s="187">
        <v>506</v>
      </c>
      <c r="B260" s="188" t="s">
        <v>761</v>
      </c>
      <c r="C260" s="189" t="s">
        <v>772</v>
      </c>
      <c r="D260" s="188"/>
      <c r="E260" s="190" t="str">
        <f t="shared" si="8"/>
        <v xml:space="preserve">荷重落下衝撃試験 </v>
      </c>
      <c r="F260" s="190" t="str">
        <f t="shared" si="9"/>
        <v>JIS D 9301 荷重落下衝撃試験 0</v>
      </c>
      <c r="G260" s="191">
        <v>10000</v>
      </c>
      <c r="H260" s="191">
        <v>11000</v>
      </c>
      <c r="I260" s="190">
        <v>0</v>
      </c>
      <c r="J260" s="188">
        <v>0</v>
      </c>
    </row>
    <row r="261" spans="1:10" x14ac:dyDescent="0.2">
      <c r="A261" s="187">
        <v>507</v>
      </c>
      <c r="B261" s="188" t="s">
        <v>761</v>
      </c>
      <c r="C261" s="189" t="s">
        <v>248</v>
      </c>
      <c r="D261" s="188"/>
      <c r="E261" s="190" t="str">
        <f t="shared" si="8"/>
        <v xml:space="preserve">振動試験 </v>
      </c>
      <c r="F261" s="190" t="str">
        <f t="shared" si="9"/>
        <v>JIS D 9301 振動試験 0</v>
      </c>
      <c r="G261" s="191">
        <v>5500</v>
      </c>
      <c r="H261" s="191">
        <v>6050.0000000000009</v>
      </c>
      <c r="I261" s="190">
        <v>0</v>
      </c>
      <c r="J261" s="188" t="s">
        <v>773</v>
      </c>
    </row>
    <row r="262" spans="1:10" x14ac:dyDescent="0.2">
      <c r="A262" s="187">
        <v>508</v>
      </c>
      <c r="B262" s="188" t="s">
        <v>761</v>
      </c>
      <c r="C262" s="189" t="s">
        <v>774</v>
      </c>
      <c r="D262" s="188" t="s">
        <v>410</v>
      </c>
      <c r="E262" s="190" t="str">
        <f t="shared" si="8"/>
        <v>ロックウェル硬さ 1点1試験</v>
      </c>
      <c r="F262" s="190" t="str">
        <f t="shared" si="9"/>
        <v>JIS D 9301 ロックウェル硬さ 1点1試験0</v>
      </c>
      <c r="G262" s="191">
        <v>3500</v>
      </c>
      <c r="H262" s="191">
        <v>3850.0000000000005</v>
      </c>
      <c r="I262" s="190">
        <v>0</v>
      </c>
      <c r="J262" s="188" t="s">
        <v>775</v>
      </c>
    </row>
    <row r="263" spans="1:10" x14ac:dyDescent="0.2">
      <c r="A263" s="187">
        <v>509</v>
      </c>
      <c r="B263" s="188" t="s">
        <v>761</v>
      </c>
      <c r="C263" s="189" t="s">
        <v>774</v>
      </c>
      <c r="D263" s="188" t="s">
        <v>411</v>
      </c>
      <c r="E263" s="190" t="str">
        <f t="shared" si="8"/>
        <v>ロックウェル硬さ 1点追加</v>
      </c>
      <c r="F263" s="190" t="str">
        <f t="shared" si="9"/>
        <v>JIS D 9301 ロックウェル硬さ 1点追加0</v>
      </c>
      <c r="G263" s="191">
        <v>2000</v>
      </c>
      <c r="H263" s="191">
        <v>2200</v>
      </c>
      <c r="I263" s="190">
        <v>0</v>
      </c>
      <c r="J263" s="188" t="s">
        <v>771</v>
      </c>
    </row>
    <row r="264" spans="1:10" x14ac:dyDescent="0.2">
      <c r="A264" s="187">
        <v>510</v>
      </c>
      <c r="B264" s="188" t="s">
        <v>761</v>
      </c>
      <c r="C264" s="189" t="s">
        <v>776</v>
      </c>
      <c r="D264" s="188"/>
      <c r="E264" s="190" t="str">
        <f t="shared" si="8"/>
        <v xml:space="preserve">オートグラフ （通常） </v>
      </c>
      <c r="F264" s="190" t="str">
        <f t="shared" si="9"/>
        <v>JIS D 9301 オートグラフ （通常） 0</v>
      </c>
      <c r="G264" s="191">
        <v>13000</v>
      </c>
      <c r="H264" s="191">
        <v>14300.000000000002</v>
      </c>
      <c r="I264" s="190">
        <v>0</v>
      </c>
      <c r="J264" s="188" t="s">
        <v>777</v>
      </c>
    </row>
    <row r="265" spans="1:10" x14ac:dyDescent="0.2">
      <c r="A265" s="187">
        <v>511</v>
      </c>
      <c r="B265" s="188" t="s">
        <v>761</v>
      </c>
      <c r="C265" s="188" t="s">
        <v>249</v>
      </c>
      <c r="D265" s="188"/>
      <c r="E265" s="190" t="str">
        <f t="shared" si="8"/>
        <v xml:space="preserve">オートグラフ  （難） </v>
      </c>
      <c r="F265" s="190" t="str">
        <f t="shared" si="9"/>
        <v>JIS D 9301 オートグラフ  （難） 0</v>
      </c>
      <c r="G265" s="191">
        <v>17500</v>
      </c>
      <c r="H265" s="191">
        <v>19250</v>
      </c>
      <c r="I265" s="190">
        <v>0</v>
      </c>
      <c r="J265" s="188" t="s">
        <v>778</v>
      </c>
    </row>
    <row r="266" spans="1:10" x14ac:dyDescent="0.2">
      <c r="A266" s="187">
        <v>512</v>
      </c>
      <c r="B266" s="188" t="s">
        <v>761</v>
      </c>
      <c r="C266" s="188" t="s">
        <v>779</v>
      </c>
      <c r="D266" s="188"/>
      <c r="E266" s="190" t="str">
        <f t="shared" si="8"/>
        <v xml:space="preserve">原因究明調査 </v>
      </c>
      <c r="F266" s="190" t="str">
        <f t="shared" si="9"/>
        <v>JIS D 9301 原因究明調査 0</v>
      </c>
      <c r="G266" s="191" t="s">
        <v>638</v>
      </c>
      <c r="H266" s="191" t="s">
        <v>638</v>
      </c>
      <c r="I266" s="190">
        <v>0</v>
      </c>
      <c r="J266" s="188">
        <v>0</v>
      </c>
    </row>
    <row r="267" spans="1:10" x14ac:dyDescent="0.2">
      <c r="A267" s="187">
        <v>513</v>
      </c>
      <c r="B267" s="188" t="s">
        <v>761</v>
      </c>
      <c r="C267" s="189" t="s">
        <v>250</v>
      </c>
      <c r="D267" s="188" t="s">
        <v>780</v>
      </c>
      <c r="E267" s="190" t="str">
        <f t="shared" si="8"/>
        <v>電子顕微鏡写真撮影 1試料1視野</v>
      </c>
      <c r="F267" s="190" t="str">
        <f t="shared" si="9"/>
        <v>JIS D 9301 電子顕微鏡写真撮影 1試料1視野0</v>
      </c>
      <c r="G267" s="191">
        <v>8500</v>
      </c>
      <c r="H267" s="191">
        <v>9350</v>
      </c>
      <c r="I267" s="190">
        <v>0</v>
      </c>
      <c r="J267" s="188">
        <v>0</v>
      </c>
    </row>
    <row r="268" spans="1:10" x14ac:dyDescent="0.2">
      <c r="A268" s="187">
        <v>514</v>
      </c>
      <c r="B268" s="188" t="s">
        <v>761</v>
      </c>
      <c r="C268" s="188" t="s">
        <v>250</v>
      </c>
      <c r="D268" s="188" t="s">
        <v>781</v>
      </c>
      <c r="E268" s="190" t="str">
        <f t="shared" si="8"/>
        <v>電子顕微鏡写真撮影 1試料追加1視野</v>
      </c>
      <c r="F268" s="190" t="str">
        <f t="shared" si="9"/>
        <v>JIS D 9301 電子顕微鏡写真撮影 1試料追加1視野0</v>
      </c>
      <c r="G268" s="191">
        <v>5000</v>
      </c>
      <c r="H268" s="191">
        <v>5500</v>
      </c>
      <c r="I268" s="190">
        <v>0</v>
      </c>
      <c r="J268" s="188">
        <v>0</v>
      </c>
    </row>
    <row r="269" spans="1:10" x14ac:dyDescent="0.2">
      <c r="A269" s="187">
        <v>515</v>
      </c>
      <c r="B269" s="188" t="s">
        <v>761</v>
      </c>
      <c r="C269" s="188" t="s">
        <v>251</v>
      </c>
      <c r="D269" s="188"/>
      <c r="E269" s="190" t="str">
        <f t="shared" si="8"/>
        <v xml:space="preserve">電顕観察試料調整 </v>
      </c>
      <c r="F269" s="190" t="str">
        <f t="shared" si="9"/>
        <v>JIS D 9301 電顕観察試料調整 0</v>
      </c>
      <c r="G269" s="191">
        <v>10000</v>
      </c>
      <c r="H269" s="191">
        <v>11000</v>
      </c>
      <c r="I269" s="190">
        <v>0</v>
      </c>
      <c r="J269" s="188" t="s">
        <v>782</v>
      </c>
    </row>
    <row r="270" spans="1:10" x14ac:dyDescent="0.2">
      <c r="A270" s="187">
        <v>516</v>
      </c>
      <c r="B270" s="188" t="s">
        <v>761</v>
      </c>
      <c r="C270" s="189" t="s">
        <v>783</v>
      </c>
      <c r="D270" s="188" t="s">
        <v>784</v>
      </c>
      <c r="E270" s="190" t="str">
        <f t="shared" si="8"/>
        <v>非破壊検査（超音波） 1試験</v>
      </c>
      <c r="F270" s="190" t="str">
        <f t="shared" si="9"/>
        <v>JIS D 9301 非破壊検査（超音波） 1試験0</v>
      </c>
      <c r="G270" s="191">
        <v>23000</v>
      </c>
      <c r="H270" s="191">
        <v>25300.000000000004</v>
      </c>
      <c r="I270" s="190">
        <v>0</v>
      </c>
      <c r="J270" s="188" t="s">
        <v>785</v>
      </c>
    </row>
    <row r="271" spans="1:10" x14ac:dyDescent="0.2">
      <c r="A271" s="187">
        <v>517</v>
      </c>
      <c r="B271" s="188" t="s">
        <v>761</v>
      </c>
      <c r="C271" s="188" t="s">
        <v>783</v>
      </c>
      <c r="D271" s="188" t="s">
        <v>786</v>
      </c>
      <c r="E271" s="190" t="str">
        <f t="shared" si="8"/>
        <v>非破壊検査（超音波） 1調査1式</v>
      </c>
      <c r="F271" s="190" t="str">
        <f t="shared" si="9"/>
        <v>JIS D 9301 非破壊検査（超音波） 1調査1式0</v>
      </c>
      <c r="G271" s="191">
        <v>55000</v>
      </c>
      <c r="H271" s="191">
        <v>60500.000000000007</v>
      </c>
      <c r="I271" s="190">
        <v>0</v>
      </c>
      <c r="J271" s="188" t="s">
        <v>787</v>
      </c>
    </row>
    <row r="272" spans="1:10" x14ac:dyDescent="0.2">
      <c r="A272" s="187">
        <v>518</v>
      </c>
      <c r="B272" s="188" t="s">
        <v>761</v>
      </c>
      <c r="C272" s="188" t="s">
        <v>788</v>
      </c>
      <c r="D272" s="188" t="s">
        <v>789</v>
      </c>
      <c r="E272" s="190" t="str">
        <f t="shared" si="8"/>
        <v>超音波厚さ測定 1試料1点</v>
      </c>
      <c r="F272" s="190" t="str">
        <f t="shared" si="9"/>
        <v>JIS D 9301 超音波厚さ測定 1試料1点0</v>
      </c>
      <c r="G272" s="191">
        <v>2500</v>
      </c>
      <c r="H272" s="191">
        <v>2750</v>
      </c>
      <c r="I272" s="190">
        <v>0</v>
      </c>
      <c r="J272" s="188">
        <v>0</v>
      </c>
    </row>
    <row r="273" spans="1:10" x14ac:dyDescent="0.2">
      <c r="A273" s="187">
        <v>519</v>
      </c>
      <c r="B273" s="188" t="s">
        <v>761</v>
      </c>
      <c r="C273" s="188" t="s">
        <v>790</v>
      </c>
      <c r="D273" s="188" t="s">
        <v>791</v>
      </c>
      <c r="E273" s="190" t="str">
        <f t="shared" si="8"/>
        <v>EDX定性分析 RoHS指定5元素</v>
      </c>
      <c r="F273" s="190" t="str">
        <f t="shared" si="9"/>
        <v>JIS D 9301 EDX定性分析 RoHS指定5元素0</v>
      </c>
      <c r="G273" s="191">
        <v>14000</v>
      </c>
      <c r="H273" s="191">
        <v>15400.000000000002</v>
      </c>
      <c r="I273" s="190">
        <v>0</v>
      </c>
      <c r="J273" s="188" t="s">
        <v>792</v>
      </c>
    </row>
    <row r="274" spans="1:10" x14ac:dyDescent="0.2">
      <c r="A274" s="187">
        <v>520</v>
      </c>
      <c r="B274" s="188" t="s">
        <v>761</v>
      </c>
      <c r="C274" s="188" t="s">
        <v>790</v>
      </c>
      <c r="D274" s="188" t="s">
        <v>793</v>
      </c>
      <c r="E274" s="190" t="str">
        <f t="shared" si="8"/>
        <v>EDX定性分析 玩具の安全性8元素</v>
      </c>
      <c r="F274" s="190" t="str">
        <f t="shared" si="9"/>
        <v>JIS D 9301 EDX定性分析 玩具の安全性8元素0</v>
      </c>
      <c r="G274" s="191">
        <v>18500</v>
      </c>
      <c r="H274" s="191">
        <v>20350</v>
      </c>
      <c r="I274" s="190">
        <v>0</v>
      </c>
      <c r="J274" s="188" t="s">
        <v>792</v>
      </c>
    </row>
    <row r="275" spans="1:10" x14ac:dyDescent="0.2">
      <c r="A275" s="187">
        <v>521</v>
      </c>
      <c r="B275" s="188" t="s">
        <v>761</v>
      </c>
      <c r="C275" s="188" t="s">
        <v>252</v>
      </c>
      <c r="D275" s="188" t="s">
        <v>794</v>
      </c>
      <c r="E275" s="190" t="str">
        <f t="shared" si="8"/>
        <v>トルクレンチ調整 設定値の確認</v>
      </c>
      <c r="F275" s="190" t="str">
        <f t="shared" si="9"/>
        <v>JIS D 9301 トルクレンチ調整 設定値の確認0</v>
      </c>
      <c r="G275" s="191">
        <v>1500</v>
      </c>
      <c r="H275" s="191">
        <v>1650.0000000000002</v>
      </c>
      <c r="I275" s="190">
        <v>0</v>
      </c>
      <c r="J275" s="188" t="s">
        <v>795</v>
      </c>
    </row>
    <row r="276" spans="1:10" x14ac:dyDescent="0.2">
      <c r="A276" s="187">
        <v>522</v>
      </c>
      <c r="B276" s="188" t="s">
        <v>761</v>
      </c>
      <c r="C276" s="188" t="s">
        <v>252</v>
      </c>
      <c r="D276" s="188" t="s">
        <v>252</v>
      </c>
      <c r="E276" s="190" t="str">
        <f t="shared" si="8"/>
        <v>トルクレンチ調整 トルクレンチ調整</v>
      </c>
      <c r="F276" s="190" t="str">
        <f t="shared" si="9"/>
        <v>JIS D 9301 トルクレンチ調整 トルクレンチ調整0</v>
      </c>
      <c r="G276" s="191">
        <v>3500</v>
      </c>
      <c r="H276" s="191">
        <v>3850.0000000000005</v>
      </c>
      <c r="I276" s="190">
        <v>0</v>
      </c>
      <c r="J276" s="188" t="s">
        <v>795</v>
      </c>
    </row>
    <row r="277" spans="1:10" x14ac:dyDescent="0.2">
      <c r="A277" s="187">
        <v>523</v>
      </c>
      <c r="B277" s="188" t="s">
        <v>761</v>
      </c>
      <c r="C277" s="188" t="s">
        <v>796</v>
      </c>
      <c r="D277" s="188" t="s">
        <v>797</v>
      </c>
      <c r="E277" s="190" t="str">
        <f t="shared" si="8"/>
        <v>マイクロスコープによるマクロ観察 （職員対応）</v>
      </c>
      <c r="F277" s="190" t="str">
        <f t="shared" si="9"/>
        <v>JIS D 9301 マイクロスコープによるマクロ観察 （職員対応）0</v>
      </c>
      <c r="G277" s="191">
        <v>6500</v>
      </c>
      <c r="H277" s="191">
        <v>7150.0000000000009</v>
      </c>
      <c r="I277" s="190">
        <v>0</v>
      </c>
      <c r="J277" s="188" t="s">
        <v>798</v>
      </c>
    </row>
    <row r="278" spans="1:10" x14ac:dyDescent="0.2">
      <c r="A278" s="187">
        <v>524</v>
      </c>
      <c r="B278" s="188" t="s">
        <v>761</v>
      </c>
      <c r="C278" s="188" t="s">
        <v>796</v>
      </c>
      <c r="D278" s="188" t="s">
        <v>799</v>
      </c>
      <c r="E278" s="190" t="str">
        <f t="shared" si="8"/>
        <v>マイクロスコープによるマクロ観察 （依頼者のみでの対応）</v>
      </c>
      <c r="F278" s="190" t="str">
        <f t="shared" si="9"/>
        <v>JIS D 9301 マイクロスコープによるマクロ観察 （依頼者のみでの対応）0</v>
      </c>
      <c r="G278" s="191">
        <v>3500</v>
      </c>
      <c r="H278" s="191">
        <v>3850.0000000000005</v>
      </c>
      <c r="I278" s="190">
        <v>0</v>
      </c>
      <c r="J278" s="188" t="s">
        <v>798</v>
      </c>
    </row>
    <row r="279" spans="1:10" x14ac:dyDescent="0.2">
      <c r="A279" s="187">
        <v>525</v>
      </c>
      <c r="B279" s="188" t="s">
        <v>761</v>
      </c>
      <c r="C279" s="188" t="s">
        <v>796</v>
      </c>
      <c r="D279" s="188" t="s">
        <v>800</v>
      </c>
      <c r="E279" s="190" t="str">
        <f t="shared" si="8"/>
        <v>マイクロスコープによるマクロ観察 （撮影方法指導対応）</v>
      </c>
      <c r="F279" s="190" t="str">
        <f t="shared" si="9"/>
        <v>JIS D 9301 マイクロスコープによるマクロ観察 （撮影方法指導対応）0</v>
      </c>
      <c r="G279" s="191">
        <v>6500</v>
      </c>
      <c r="H279" s="191">
        <v>7150.0000000000009</v>
      </c>
      <c r="I279" s="190">
        <v>0</v>
      </c>
      <c r="J279" s="188" t="s">
        <v>798</v>
      </c>
    </row>
    <row r="280" spans="1:10" x14ac:dyDescent="0.2">
      <c r="A280" s="187">
        <v>526</v>
      </c>
      <c r="B280" s="188" t="s">
        <v>761</v>
      </c>
      <c r="C280" s="188" t="s">
        <v>801</v>
      </c>
      <c r="D280" s="188" t="s">
        <v>802</v>
      </c>
      <c r="E280" s="190" t="str">
        <f t="shared" si="8"/>
        <v>3D形状測定（形状、うねり、粗さ） （XYZの3辺合計が150mm未満、それ以上は要相談）</v>
      </c>
      <c r="F280" s="190" t="str">
        <f t="shared" si="9"/>
        <v>JIS D 9301 3D形状測定（形状、うねり、粗さ） （XYZの3辺合計が150mm未満、それ以上は要相談）0</v>
      </c>
      <c r="G280" s="191">
        <v>5500</v>
      </c>
      <c r="H280" s="191">
        <v>6050.0000000000009</v>
      </c>
      <c r="I280" s="190">
        <v>0</v>
      </c>
      <c r="J280" s="188" t="s">
        <v>803</v>
      </c>
    </row>
    <row r="281" spans="1:10" x14ac:dyDescent="0.2">
      <c r="A281" s="187">
        <v>527</v>
      </c>
      <c r="B281" s="188" t="s">
        <v>761</v>
      </c>
      <c r="C281" s="188" t="s">
        <v>801</v>
      </c>
      <c r="D281" s="188" t="s">
        <v>804</v>
      </c>
      <c r="E281" s="190" t="str">
        <f t="shared" si="8"/>
        <v>3D形状測定（形状、うねり、粗さ） 透明サンプル前処理</v>
      </c>
      <c r="F281" s="190" t="str">
        <f t="shared" si="9"/>
        <v>JIS D 9301 3D形状測定（形状、うねり、粗さ） 透明サンプル前処理0</v>
      </c>
      <c r="G281" s="191">
        <v>2500</v>
      </c>
      <c r="H281" s="191">
        <v>2750</v>
      </c>
      <c r="I281" s="190">
        <v>0</v>
      </c>
      <c r="J281" s="188" t="s">
        <v>803</v>
      </c>
    </row>
    <row r="282" spans="1:10" x14ac:dyDescent="0.2">
      <c r="A282" s="187">
        <v>528</v>
      </c>
      <c r="B282" s="188" t="s">
        <v>761</v>
      </c>
      <c r="C282" s="189" t="s">
        <v>805</v>
      </c>
      <c r="D282" s="189" t="s">
        <v>806</v>
      </c>
      <c r="E282" s="190" t="str">
        <f t="shared" si="8"/>
        <v>シャーシダイナモメータ使用 職員試験機操作</v>
      </c>
      <c r="F282" s="190" t="str">
        <f t="shared" si="9"/>
        <v>JIS D 9301 シャーシダイナモメータ使用 職員試験機操作0</v>
      </c>
      <c r="G282" s="191">
        <v>173000</v>
      </c>
      <c r="H282" s="191">
        <v>190300.00000000003</v>
      </c>
      <c r="I282" s="190">
        <v>0</v>
      </c>
      <c r="J282" s="198" t="s">
        <v>807</v>
      </c>
    </row>
    <row r="283" spans="1:10" x14ac:dyDescent="0.2">
      <c r="A283" s="187">
        <v>529</v>
      </c>
      <c r="B283" s="189" t="s">
        <v>761</v>
      </c>
      <c r="C283" s="189" t="s">
        <v>805</v>
      </c>
      <c r="D283" s="189" t="s">
        <v>808</v>
      </c>
      <c r="E283" s="190" t="str">
        <f t="shared" si="8"/>
        <v>シャーシダイナモメータ使用 依頼者試験機操作</v>
      </c>
      <c r="F283" s="190" t="str">
        <f t="shared" si="9"/>
        <v>JIS D 9301 シャーシダイナモメータ使用 依頼者試験機操作0</v>
      </c>
      <c r="G283" s="197">
        <v>127500</v>
      </c>
      <c r="H283" s="197">
        <v>140250</v>
      </c>
      <c r="I283" s="190">
        <v>0</v>
      </c>
      <c r="J283" s="198" t="s">
        <v>807</v>
      </c>
    </row>
    <row r="284" spans="1:10" x14ac:dyDescent="0.2">
      <c r="A284" s="187">
        <v>530</v>
      </c>
      <c r="B284" s="189" t="s">
        <v>761</v>
      </c>
      <c r="C284" s="196" t="s">
        <v>809</v>
      </c>
      <c r="D284" s="196" t="s">
        <v>810</v>
      </c>
      <c r="E284" s="190" t="str">
        <f t="shared" si="8"/>
        <v>試験機使用 傾斜台ほか一部の試験機貸出使用（貸出可能試験機については要問合）</v>
      </c>
      <c r="F284" s="190" t="str">
        <f t="shared" si="9"/>
        <v>JIS D 9301 試験機使用 傾斜台ほか一部の試験機貸出使用（貸出可能試験機については要問合）0</v>
      </c>
      <c r="G284" s="197">
        <v>4500</v>
      </c>
      <c r="H284" s="197">
        <v>4950</v>
      </c>
      <c r="I284" s="190">
        <v>0</v>
      </c>
      <c r="J284" s="198" t="s">
        <v>811</v>
      </c>
    </row>
    <row r="285" spans="1:10" x14ac:dyDescent="0.2">
      <c r="A285" s="187">
        <v>531</v>
      </c>
      <c r="B285" s="189" t="s">
        <v>761</v>
      </c>
      <c r="C285" s="196" t="s">
        <v>812</v>
      </c>
      <c r="D285" s="196"/>
      <c r="E285" s="190" t="str">
        <f t="shared" si="8"/>
        <v xml:space="preserve">疲労試験追加10万回 </v>
      </c>
      <c r="F285" s="190" t="str">
        <f t="shared" si="9"/>
        <v>JIS D 9301 疲労試験追加10万回 0</v>
      </c>
      <c r="G285" s="197">
        <v>30000</v>
      </c>
      <c r="H285" s="197">
        <v>33000</v>
      </c>
      <c r="I285" s="190">
        <v>0</v>
      </c>
      <c r="J285" s="198" t="s">
        <v>813</v>
      </c>
    </row>
    <row r="286" spans="1:10" x14ac:dyDescent="0.2">
      <c r="A286" s="187">
        <v>532</v>
      </c>
      <c r="B286" s="189" t="s">
        <v>761</v>
      </c>
      <c r="C286" s="196" t="s">
        <v>814</v>
      </c>
      <c r="D286" s="196"/>
      <c r="E286" s="190" t="str">
        <f t="shared" si="8"/>
        <v xml:space="preserve">疲労試験追加５万回 </v>
      </c>
      <c r="F286" s="190" t="str">
        <f t="shared" si="9"/>
        <v>JIS D 9301 疲労試験追加５万回 0</v>
      </c>
      <c r="G286" s="197">
        <v>15000</v>
      </c>
      <c r="H286" s="197">
        <v>16500</v>
      </c>
      <c r="I286" s="190">
        <v>0</v>
      </c>
      <c r="J286" s="198" t="s">
        <v>813</v>
      </c>
    </row>
    <row r="287" spans="1:10" x14ac:dyDescent="0.2">
      <c r="A287" s="187">
        <v>533</v>
      </c>
      <c r="B287" s="189" t="s">
        <v>761</v>
      </c>
      <c r="C287" s="196" t="s">
        <v>815</v>
      </c>
      <c r="D287" s="196"/>
      <c r="E287" s="190" t="str">
        <f t="shared" si="8"/>
        <v xml:space="preserve">疲労試験追加2万回 </v>
      </c>
      <c r="F287" s="190" t="str">
        <f t="shared" si="9"/>
        <v>JIS D 9301 疲労試験追加2万回 0</v>
      </c>
      <c r="G287" s="197">
        <v>6000</v>
      </c>
      <c r="H287" s="197">
        <v>6600.0000000000009</v>
      </c>
      <c r="I287" s="190">
        <v>0</v>
      </c>
      <c r="J287" s="198" t="s">
        <v>813</v>
      </c>
    </row>
    <row r="288" spans="1:10" x14ac:dyDescent="0.2">
      <c r="A288" s="187">
        <v>534</v>
      </c>
      <c r="B288" s="188" t="s">
        <v>761</v>
      </c>
      <c r="C288" s="189" t="s">
        <v>816</v>
      </c>
      <c r="D288" s="188"/>
      <c r="E288" s="190" t="str">
        <f t="shared" si="8"/>
        <v xml:space="preserve">疲労試験追加1万回 </v>
      </c>
      <c r="F288" s="190" t="str">
        <f t="shared" si="9"/>
        <v>JIS D 9301 疲労試験追加1万回 0</v>
      </c>
      <c r="G288" s="191">
        <v>3000</v>
      </c>
      <c r="H288" s="191">
        <v>3300.0000000000005</v>
      </c>
      <c r="I288" s="190">
        <v>0</v>
      </c>
      <c r="J288" s="188" t="s">
        <v>813</v>
      </c>
    </row>
    <row r="289" spans="1:10" hidden="1" x14ac:dyDescent="0.2">
      <c r="A289" s="187">
        <v>535</v>
      </c>
      <c r="B289" s="188" t="s">
        <v>691</v>
      </c>
      <c r="C289" s="189" t="s">
        <v>692</v>
      </c>
      <c r="D289" s="188"/>
      <c r="E289" s="190" t="str">
        <f t="shared" si="8"/>
        <v xml:space="preserve">該当なし </v>
      </c>
      <c r="F289" s="190" t="str">
        <f t="shared" si="9"/>
        <v>JIS D 9301 該当なし 0</v>
      </c>
      <c r="G289" s="191">
        <v>0</v>
      </c>
      <c r="H289" s="191">
        <v>0</v>
      </c>
      <c r="I289" s="190">
        <v>0</v>
      </c>
      <c r="J289" s="188">
        <v>0</v>
      </c>
    </row>
    <row r="290" spans="1:10" ht="24" x14ac:dyDescent="0.2">
      <c r="A290" s="187">
        <v>600</v>
      </c>
      <c r="B290" s="188" t="s">
        <v>817</v>
      </c>
      <c r="C290" s="189" t="s">
        <v>818</v>
      </c>
      <c r="D290" s="188"/>
      <c r="E290" s="190" t="str">
        <f t="shared" si="8"/>
        <v xml:space="preserve">7.1.2 駆動出力管理 </v>
      </c>
      <c r="F290" s="190" t="str">
        <f t="shared" si="9"/>
        <v>JIS D 9301 7.1.2 駆動出力管理 0</v>
      </c>
      <c r="G290" s="191">
        <v>59500</v>
      </c>
      <c r="H290" s="191">
        <v>65450.000000000007</v>
      </c>
      <c r="I290" s="190">
        <v>0</v>
      </c>
      <c r="J290" s="188" t="s">
        <v>819</v>
      </c>
    </row>
    <row r="291" spans="1:10" ht="24" x14ac:dyDescent="0.2">
      <c r="A291" s="187">
        <v>601</v>
      </c>
      <c r="B291" s="188" t="s">
        <v>817</v>
      </c>
      <c r="C291" s="189" t="s">
        <v>820</v>
      </c>
      <c r="D291" s="188"/>
      <c r="E291" s="190" t="str">
        <f t="shared" si="8"/>
        <v xml:space="preserve">8.2.2 パワーアシスト時の最高速度 </v>
      </c>
      <c r="F291" s="190" t="str">
        <f t="shared" si="9"/>
        <v>JIS D 9301 8.2.2 パワーアシスト時の最高速度 0</v>
      </c>
      <c r="G291" s="191">
        <v>59500</v>
      </c>
      <c r="H291" s="191">
        <v>65450.000000000007</v>
      </c>
      <c r="I291" s="190">
        <v>0</v>
      </c>
      <c r="J291" s="188" t="s">
        <v>819</v>
      </c>
    </row>
    <row r="292" spans="1:10" ht="24" x14ac:dyDescent="0.2">
      <c r="A292" s="187">
        <v>602</v>
      </c>
      <c r="B292" s="188" t="s">
        <v>817</v>
      </c>
      <c r="C292" s="189" t="s">
        <v>821</v>
      </c>
      <c r="D292" s="188"/>
      <c r="E292" s="190" t="str">
        <f t="shared" si="8"/>
        <v xml:space="preserve">12.2.1.2 静荷重試験－デッキ／フレーム </v>
      </c>
      <c r="F292" s="190" t="str">
        <f t="shared" si="9"/>
        <v>JIS D 9301 12.2.1.2 静荷重試験－デッキ／フレーム 0</v>
      </c>
      <c r="G292" s="191">
        <v>12000</v>
      </c>
      <c r="H292" s="191">
        <v>13200.000000000002</v>
      </c>
      <c r="I292" s="190">
        <v>0</v>
      </c>
      <c r="J292" s="188">
        <v>0</v>
      </c>
    </row>
    <row r="293" spans="1:10" ht="24" x14ac:dyDescent="0.2">
      <c r="A293" s="187">
        <v>603</v>
      </c>
      <c r="B293" s="188" t="s">
        <v>817</v>
      </c>
      <c r="C293" s="189" t="s">
        <v>822</v>
      </c>
      <c r="D293" s="188"/>
      <c r="E293" s="190" t="str">
        <f t="shared" si="8"/>
        <v xml:space="preserve">12.2.2.1 ハンドルバー及びステアリングコラム－曲げ試験（後方、前方、上方） </v>
      </c>
      <c r="F293" s="190" t="str">
        <f t="shared" si="9"/>
        <v>JIS D 9301 12.2.2.1 ハンドルバー及びステアリングコラム－曲げ試験（後方、前方、上方） 0</v>
      </c>
      <c r="G293" s="191">
        <v>12000</v>
      </c>
      <c r="H293" s="191">
        <v>13200.000000000002</v>
      </c>
      <c r="I293" s="190">
        <v>0</v>
      </c>
      <c r="J293" s="188" t="s">
        <v>823</v>
      </c>
    </row>
    <row r="294" spans="1:10" ht="24" x14ac:dyDescent="0.2">
      <c r="A294" s="187">
        <v>604</v>
      </c>
      <c r="B294" s="188" t="s">
        <v>817</v>
      </c>
      <c r="C294" s="189" t="s">
        <v>824</v>
      </c>
      <c r="D294" s="188"/>
      <c r="E294" s="190" t="str">
        <f t="shared" si="8"/>
        <v xml:space="preserve">12.2.2.2 ハンドルバー及びステアリングコラム－垂直荷重試験 </v>
      </c>
      <c r="F294" s="190" t="str">
        <f t="shared" si="9"/>
        <v>JIS D 9301 12.2.2.2 ハンドルバー及びステアリングコラム－垂直荷重試験 0</v>
      </c>
      <c r="G294" s="191">
        <v>12000</v>
      </c>
      <c r="H294" s="191">
        <v>13200.000000000002</v>
      </c>
      <c r="I294" s="190">
        <v>0</v>
      </c>
      <c r="J294" s="188">
        <v>0</v>
      </c>
    </row>
    <row r="295" spans="1:10" ht="24" x14ac:dyDescent="0.2">
      <c r="A295" s="187">
        <v>605</v>
      </c>
      <c r="B295" s="188" t="s">
        <v>817</v>
      </c>
      <c r="C295" s="189" t="s">
        <v>825</v>
      </c>
      <c r="D295" s="188"/>
      <c r="E295" s="190" t="str">
        <f t="shared" si="8"/>
        <v xml:space="preserve">12.2.2.3 ハンドルバー及びステアリングコラム－トルク試験 </v>
      </c>
      <c r="F295" s="190" t="str">
        <f t="shared" si="9"/>
        <v>JIS D 9301 12.2.2.3 ハンドルバー及びステアリングコラム－トルク試験 0</v>
      </c>
      <c r="G295" s="191">
        <v>10000</v>
      </c>
      <c r="H295" s="191">
        <v>11000</v>
      </c>
      <c r="I295" s="190">
        <v>0</v>
      </c>
      <c r="J295" s="188">
        <v>0</v>
      </c>
    </row>
    <row r="296" spans="1:10" ht="24" x14ac:dyDescent="0.2">
      <c r="A296" s="187">
        <v>606</v>
      </c>
      <c r="B296" s="188" t="s">
        <v>817</v>
      </c>
      <c r="C296" s="189" t="s">
        <v>826</v>
      </c>
      <c r="D296" s="188"/>
      <c r="E296" s="190" t="str">
        <f t="shared" si="8"/>
        <v xml:space="preserve">12.2.2.4 ハンドルバーグリップ及びプラグ </v>
      </c>
      <c r="F296" s="190" t="str">
        <f t="shared" si="9"/>
        <v>JIS D 9301 12.2.2.4 ハンドルバーグリップ及びプラグ 0</v>
      </c>
      <c r="G296" s="191">
        <v>10000</v>
      </c>
      <c r="H296" s="191">
        <v>11000</v>
      </c>
      <c r="I296" s="190">
        <v>0</v>
      </c>
      <c r="J296" s="188">
        <v>0</v>
      </c>
    </row>
    <row r="297" spans="1:10" ht="24" x14ac:dyDescent="0.2">
      <c r="A297" s="187">
        <v>607</v>
      </c>
      <c r="B297" s="188" t="s">
        <v>817</v>
      </c>
      <c r="C297" s="189" t="s">
        <v>827</v>
      </c>
      <c r="D297" s="188"/>
      <c r="E297" s="190" t="str">
        <f t="shared" si="8"/>
        <v xml:space="preserve">12.3.2 前方衝撃耐性試験 </v>
      </c>
      <c r="F297" s="190" t="str">
        <f t="shared" si="9"/>
        <v>JIS D 9301 12.3.2 前方衝撃耐性試験 0</v>
      </c>
      <c r="G297" s="191">
        <v>14500</v>
      </c>
      <c r="H297" s="191">
        <v>15950.000000000002</v>
      </c>
      <c r="I297" s="190">
        <v>0</v>
      </c>
      <c r="J297" s="188">
        <v>0</v>
      </c>
    </row>
    <row r="298" spans="1:10" ht="24" x14ac:dyDescent="0.2">
      <c r="A298" s="187">
        <v>608</v>
      </c>
      <c r="B298" s="188" t="s">
        <v>817</v>
      </c>
      <c r="C298" s="189" t="s">
        <v>828</v>
      </c>
      <c r="D298" s="188"/>
      <c r="E298" s="190" t="str">
        <f t="shared" si="8"/>
        <v xml:space="preserve">12.4.3 疲労試験（動的） </v>
      </c>
      <c r="F298" s="190" t="str">
        <f t="shared" si="9"/>
        <v>JIS D 9301 12.4.3 疲労試験（動的） 0</v>
      </c>
      <c r="G298" s="191">
        <v>50000</v>
      </c>
      <c r="H298" s="191">
        <v>55000.000000000007</v>
      </c>
      <c r="I298" s="190">
        <v>0</v>
      </c>
      <c r="J298" s="188">
        <v>0</v>
      </c>
    </row>
    <row r="299" spans="1:10" ht="24" x14ac:dyDescent="0.2">
      <c r="A299" s="187">
        <v>609</v>
      </c>
      <c r="B299" s="188" t="s">
        <v>817</v>
      </c>
      <c r="C299" s="189" t="s">
        <v>829</v>
      </c>
      <c r="D299" s="188"/>
      <c r="E299" s="190" t="str">
        <f t="shared" si="8"/>
        <v xml:space="preserve">15.4.2 制動性能 </v>
      </c>
      <c r="F299" s="190" t="str">
        <f t="shared" si="9"/>
        <v>JIS D 9301 15.4.2 制動性能 0</v>
      </c>
      <c r="G299" s="191">
        <v>32000</v>
      </c>
      <c r="H299" s="191">
        <v>35200</v>
      </c>
      <c r="I299" s="190">
        <v>0</v>
      </c>
      <c r="J299" s="188" t="s">
        <v>830</v>
      </c>
    </row>
    <row r="300" spans="1:10" ht="13" hidden="1" x14ac:dyDescent="0.2">
      <c r="A300" s="187">
        <v>610</v>
      </c>
      <c r="B300" s="188"/>
      <c r="C300" s="189"/>
      <c r="D300" s="194"/>
      <c r="E300" s="190"/>
      <c r="F300" s="190" t="str">
        <f t="shared" si="9"/>
        <v xml:space="preserve">JIS D 9301 </v>
      </c>
      <c r="G300" s="191"/>
      <c r="H300" s="191"/>
      <c r="I300" s="190"/>
      <c r="J300" s="188"/>
    </row>
    <row r="301" spans="1:10" hidden="1" x14ac:dyDescent="0.2">
      <c r="A301" s="187">
        <v>611</v>
      </c>
      <c r="B301" s="188"/>
      <c r="C301" s="189"/>
      <c r="D301" s="188"/>
      <c r="E301" s="190"/>
      <c r="F301" s="190" t="str">
        <f t="shared" si="9"/>
        <v xml:space="preserve">JIS D 9301 </v>
      </c>
      <c r="G301" s="191"/>
      <c r="H301" s="191"/>
      <c r="I301" s="190"/>
      <c r="J301" s="188"/>
    </row>
    <row r="302" spans="1:10" hidden="1" x14ac:dyDescent="0.2">
      <c r="A302" s="187">
        <v>612</v>
      </c>
      <c r="B302" s="188"/>
      <c r="C302" s="189"/>
      <c r="D302" s="188"/>
      <c r="E302" s="190"/>
      <c r="F302" s="190" t="str">
        <f t="shared" si="9"/>
        <v xml:space="preserve">JIS D 9301 </v>
      </c>
      <c r="G302" s="191"/>
      <c r="H302" s="191"/>
      <c r="I302" s="190"/>
      <c r="J302" s="188"/>
    </row>
    <row r="303" spans="1:10" hidden="1" x14ac:dyDescent="0.2">
      <c r="A303" s="187">
        <v>613</v>
      </c>
      <c r="B303" s="188"/>
      <c r="C303" s="189"/>
      <c r="D303" s="188"/>
      <c r="E303" s="190"/>
      <c r="F303" s="190" t="str">
        <f t="shared" si="9"/>
        <v xml:space="preserve">JIS D 9301 </v>
      </c>
      <c r="G303" s="191"/>
      <c r="H303" s="191"/>
      <c r="I303" s="190"/>
      <c r="J303" s="188"/>
    </row>
    <row r="304" spans="1:10" hidden="1" x14ac:dyDescent="0.2">
      <c r="A304" s="187">
        <v>701</v>
      </c>
      <c r="B304" s="195"/>
      <c r="C304" s="201"/>
      <c r="D304" s="195"/>
      <c r="E304" s="190"/>
      <c r="F304" s="190" t="str">
        <f t="shared" si="9"/>
        <v xml:space="preserve">JIS D 9301 </v>
      </c>
      <c r="G304" s="202"/>
      <c r="H304" s="202"/>
      <c r="I304" s="190"/>
      <c r="J304" s="195"/>
    </row>
    <row r="305" spans="1:10" hidden="1" x14ac:dyDescent="0.2">
      <c r="A305" s="187">
        <v>702</v>
      </c>
      <c r="B305" s="195"/>
      <c r="C305" s="201"/>
      <c r="D305" s="195"/>
      <c r="E305" s="190"/>
      <c r="F305" s="190" t="str">
        <f t="shared" si="9"/>
        <v xml:space="preserve">JIS D 9301 </v>
      </c>
      <c r="G305" s="202"/>
      <c r="H305" s="202"/>
      <c r="I305" s="190"/>
      <c r="J305" s="195"/>
    </row>
    <row r="306" spans="1:10" hidden="1" x14ac:dyDescent="0.2">
      <c r="A306" s="187">
        <v>703</v>
      </c>
      <c r="B306" s="195"/>
      <c r="C306" s="201"/>
      <c r="D306" s="195"/>
      <c r="E306" s="190"/>
      <c r="F306" s="190" t="str">
        <f t="shared" si="9"/>
        <v xml:space="preserve">JIS D 9301 </v>
      </c>
      <c r="G306" s="202"/>
      <c r="H306" s="202"/>
      <c r="I306" s="190"/>
      <c r="J306" s="195"/>
    </row>
    <row r="307" spans="1:10" hidden="1" x14ac:dyDescent="0.2">
      <c r="A307" s="187">
        <v>704</v>
      </c>
      <c r="B307" s="195"/>
      <c r="C307" s="201"/>
      <c r="D307" s="195"/>
      <c r="E307" s="190"/>
      <c r="F307" s="190" t="str">
        <f t="shared" si="9"/>
        <v xml:space="preserve">JIS D 9301 </v>
      </c>
      <c r="G307" s="202"/>
      <c r="H307" s="202"/>
      <c r="I307" s="190"/>
      <c r="J307" s="195"/>
    </row>
    <row r="308" spans="1:10" hidden="1" x14ac:dyDescent="0.2">
      <c r="A308" s="187">
        <v>705</v>
      </c>
      <c r="B308" s="195"/>
      <c r="C308" s="201"/>
      <c r="D308" s="195"/>
      <c r="E308" s="190"/>
      <c r="F308" s="190" t="str">
        <f t="shared" si="9"/>
        <v xml:space="preserve">JIS D 9301 </v>
      </c>
      <c r="G308" s="202"/>
      <c r="H308" s="202"/>
      <c r="I308" s="190"/>
      <c r="J308" s="195"/>
    </row>
    <row r="309" spans="1:10" hidden="1" x14ac:dyDescent="0.2">
      <c r="A309" s="187">
        <v>706</v>
      </c>
      <c r="B309" s="195"/>
      <c r="C309" s="201"/>
      <c r="D309" s="195"/>
      <c r="E309" s="190"/>
      <c r="F309" s="190" t="str">
        <f t="shared" si="9"/>
        <v xml:space="preserve">JIS D 9301 </v>
      </c>
      <c r="G309" s="202"/>
      <c r="H309" s="202"/>
      <c r="I309" s="190"/>
      <c r="J309" s="195"/>
    </row>
    <row r="310" spans="1:10" hidden="1" x14ac:dyDescent="0.2">
      <c r="A310" s="187">
        <v>707</v>
      </c>
      <c r="B310" s="195"/>
      <c r="C310" s="201"/>
      <c r="D310" s="195"/>
      <c r="E310" s="190"/>
      <c r="F310" s="190" t="str">
        <f t="shared" si="9"/>
        <v xml:space="preserve">JIS D 9301 </v>
      </c>
      <c r="G310" s="202"/>
      <c r="H310" s="202"/>
      <c r="I310" s="190"/>
      <c r="J310" s="195"/>
    </row>
    <row r="311" spans="1:10" hidden="1" x14ac:dyDescent="0.2">
      <c r="A311" s="187">
        <v>708</v>
      </c>
      <c r="B311" s="195"/>
      <c r="C311" s="201"/>
      <c r="D311" s="195"/>
      <c r="E311" s="190"/>
      <c r="F311" s="190" t="str">
        <f t="shared" si="9"/>
        <v xml:space="preserve">JIS D 9301 </v>
      </c>
      <c r="G311" s="202"/>
      <c r="H311" s="202"/>
      <c r="I311" s="190"/>
      <c r="J311" s="195"/>
    </row>
    <row r="312" spans="1:10" hidden="1" x14ac:dyDescent="0.2">
      <c r="A312" s="187">
        <v>709</v>
      </c>
      <c r="B312" s="195"/>
      <c r="C312" s="201"/>
      <c r="D312" s="195"/>
      <c r="E312" s="190"/>
      <c r="F312" s="190" t="str">
        <f t="shared" si="9"/>
        <v xml:space="preserve">JIS D 9301 </v>
      </c>
      <c r="G312" s="202"/>
      <c r="H312" s="202"/>
      <c r="I312" s="190"/>
      <c r="J312" s="195"/>
    </row>
    <row r="313" spans="1:10" hidden="1" x14ac:dyDescent="0.2">
      <c r="A313" s="187">
        <v>710</v>
      </c>
      <c r="B313" s="195"/>
      <c r="C313" s="201"/>
      <c r="D313" s="195"/>
      <c r="E313" s="190"/>
      <c r="F313" s="190" t="str">
        <f t="shared" si="9"/>
        <v xml:space="preserve">JIS D 9301 </v>
      </c>
      <c r="G313" s="202"/>
      <c r="H313" s="202"/>
      <c r="I313" s="190"/>
      <c r="J313" s="195"/>
    </row>
    <row r="314" spans="1:10" hidden="1" x14ac:dyDescent="0.2">
      <c r="A314" s="187">
        <v>711</v>
      </c>
      <c r="B314" s="195"/>
      <c r="C314" s="201"/>
      <c r="D314" s="195"/>
      <c r="E314" s="190"/>
      <c r="F314" s="190" t="str">
        <f t="shared" si="9"/>
        <v xml:space="preserve">JIS D 9301 </v>
      </c>
      <c r="G314" s="202"/>
      <c r="H314" s="202"/>
      <c r="I314" s="190"/>
      <c r="J314" s="195"/>
    </row>
    <row r="315" spans="1:10" hidden="1" x14ac:dyDescent="0.2">
      <c r="A315" s="187">
        <v>712</v>
      </c>
      <c r="B315" s="195"/>
      <c r="C315" s="201"/>
      <c r="D315" s="195"/>
      <c r="E315" s="190"/>
      <c r="F315" s="190" t="str">
        <f t="shared" si="9"/>
        <v xml:space="preserve">JIS D 9301 </v>
      </c>
      <c r="G315" s="202"/>
      <c r="H315" s="202"/>
      <c r="I315" s="190"/>
      <c r="J315" s="195"/>
    </row>
    <row r="316" spans="1:10" hidden="1" x14ac:dyDescent="0.2">
      <c r="A316" s="187">
        <v>713</v>
      </c>
      <c r="B316" s="195"/>
      <c r="C316" s="201"/>
      <c r="D316" s="195"/>
      <c r="E316" s="190"/>
      <c r="F316" s="190" t="str">
        <f t="shared" si="9"/>
        <v xml:space="preserve">JIS D 9301 </v>
      </c>
      <c r="G316" s="202"/>
      <c r="H316" s="202"/>
      <c r="I316" s="190"/>
      <c r="J316" s="195"/>
    </row>
    <row r="317" spans="1:10" hidden="1" x14ac:dyDescent="0.2">
      <c r="A317" s="187">
        <v>714</v>
      </c>
      <c r="B317" s="195"/>
      <c r="C317" s="201"/>
      <c r="D317" s="195"/>
      <c r="E317" s="190"/>
      <c r="F317" s="190" t="str">
        <f t="shared" si="9"/>
        <v xml:space="preserve">JIS D 9301 </v>
      </c>
      <c r="G317" s="202"/>
      <c r="H317" s="202"/>
      <c r="I317" s="190"/>
      <c r="J317" s="195"/>
    </row>
    <row r="318" spans="1:10" hidden="1" x14ac:dyDescent="0.2">
      <c r="A318" s="187">
        <v>715</v>
      </c>
      <c r="B318" s="195"/>
      <c r="C318" s="201"/>
      <c r="D318" s="195"/>
      <c r="E318" s="190"/>
      <c r="F318" s="190" t="str">
        <f t="shared" si="9"/>
        <v xml:space="preserve">JIS D 9301 </v>
      </c>
      <c r="G318" s="202"/>
      <c r="H318" s="202"/>
      <c r="I318" s="190"/>
      <c r="J318" s="195"/>
    </row>
    <row r="319" spans="1:10" hidden="1" x14ac:dyDescent="0.2">
      <c r="A319" s="187">
        <v>716</v>
      </c>
      <c r="B319" s="195"/>
      <c r="C319" s="201"/>
      <c r="D319" s="195"/>
      <c r="E319" s="190"/>
      <c r="F319" s="190" t="str">
        <f t="shared" si="9"/>
        <v xml:space="preserve">JIS D 9301 </v>
      </c>
      <c r="G319" s="202"/>
      <c r="H319" s="202"/>
      <c r="I319" s="190"/>
      <c r="J319" s="195"/>
    </row>
    <row r="320" spans="1:10" hidden="1" x14ac:dyDescent="0.2">
      <c r="A320" s="187">
        <v>717</v>
      </c>
      <c r="B320" s="195"/>
      <c r="C320" s="201"/>
      <c r="D320" s="195"/>
      <c r="E320" s="190"/>
      <c r="F320" s="190" t="str">
        <f t="shared" si="9"/>
        <v xml:space="preserve">JIS D 9301 </v>
      </c>
      <c r="G320" s="202"/>
      <c r="H320" s="202"/>
      <c r="I320" s="190"/>
      <c r="J320" s="195"/>
    </row>
    <row r="321" spans="1:10" hidden="1" x14ac:dyDescent="0.2">
      <c r="A321" s="187">
        <v>718</v>
      </c>
      <c r="B321" s="195"/>
      <c r="C321" s="201"/>
      <c r="D321" s="195"/>
      <c r="E321" s="190"/>
      <c r="F321" s="190" t="str">
        <f t="shared" si="9"/>
        <v xml:space="preserve">JIS D 9301 </v>
      </c>
      <c r="G321" s="202"/>
      <c r="H321" s="202"/>
      <c r="I321" s="190"/>
      <c r="J321" s="195"/>
    </row>
    <row r="322" spans="1:10" hidden="1" x14ac:dyDescent="0.2">
      <c r="A322" s="187">
        <v>719</v>
      </c>
      <c r="B322" s="195"/>
      <c r="C322" s="201"/>
      <c r="D322" s="195"/>
      <c r="E322" s="190"/>
      <c r="F322" s="190" t="str">
        <f t="shared" ref="F322:F385" si="10">"JIS D 9301 "&amp;E322&amp;I322</f>
        <v xml:space="preserve">JIS D 9301 </v>
      </c>
      <c r="G322" s="202"/>
      <c r="H322" s="202"/>
      <c r="I322" s="190"/>
      <c r="J322" s="195"/>
    </row>
    <row r="323" spans="1:10" hidden="1" x14ac:dyDescent="0.2">
      <c r="A323" s="187">
        <v>720</v>
      </c>
      <c r="B323" s="195"/>
      <c r="C323" s="201"/>
      <c r="D323" s="195"/>
      <c r="E323" s="190"/>
      <c r="F323" s="190" t="str">
        <f t="shared" si="10"/>
        <v xml:space="preserve">JIS D 9301 </v>
      </c>
      <c r="G323" s="202"/>
      <c r="H323" s="202"/>
      <c r="I323" s="190"/>
      <c r="J323" s="195"/>
    </row>
    <row r="324" spans="1:10" hidden="1" x14ac:dyDescent="0.2">
      <c r="A324" s="187">
        <v>721</v>
      </c>
      <c r="B324" s="195"/>
      <c r="C324" s="201"/>
      <c r="D324" s="195"/>
      <c r="E324" s="190"/>
      <c r="F324" s="190" t="str">
        <f t="shared" si="10"/>
        <v xml:space="preserve">JIS D 9301 </v>
      </c>
      <c r="G324" s="202"/>
      <c r="H324" s="202"/>
      <c r="I324" s="190"/>
      <c r="J324" s="195"/>
    </row>
    <row r="325" spans="1:10" hidden="1" x14ac:dyDescent="0.2">
      <c r="A325" s="187">
        <v>722</v>
      </c>
      <c r="B325" s="195"/>
      <c r="C325" s="201"/>
      <c r="D325" s="195"/>
      <c r="E325" s="190"/>
      <c r="F325" s="190" t="str">
        <f t="shared" si="10"/>
        <v xml:space="preserve">JIS D 9301 </v>
      </c>
      <c r="G325" s="202"/>
      <c r="H325" s="202"/>
      <c r="I325" s="190"/>
      <c r="J325" s="195"/>
    </row>
    <row r="326" spans="1:10" hidden="1" x14ac:dyDescent="0.2">
      <c r="A326" s="187">
        <v>723</v>
      </c>
      <c r="B326" s="195"/>
      <c r="C326" s="201"/>
      <c r="D326" s="195"/>
      <c r="E326" s="190"/>
      <c r="F326" s="190" t="str">
        <f t="shared" si="10"/>
        <v xml:space="preserve">JIS D 9301 </v>
      </c>
      <c r="G326" s="202"/>
      <c r="H326" s="202"/>
      <c r="I326" s="190"/>
      <c r="J326" s="195"/>
    </row>
    <row r="327" spans="1:10" hidden="1" x14ac:dyDescent="0.2">
      <c r="A327" s="187">
        <v>724</v>
      </c>
      <c r="B327" s="195"/>
      <c r="C327" s="201"/>
      <c r="D327" s="195"/>
      <c r="E327" s="190"/>
      <c r="F327" s="190" t="str">
        <f t="shared" si="10"/>
        <v xml:space="preserve">JIS D 9301 </v>
      </c>
      <c r="G327" s="202"/>
      <c r="H327" s="202"/>
      <c r="I327" s="190"/>
      <c r="J327" s="195"/>
    </row>
    <row r="328" spans="1:10" hidden="1" x14ac:dyDescent="0.2">
      <c r="A328" s="187">
        <v>725</v>
      </c>
      <c r="B328" s="195"/>
      <c r="C328" s="201"/>
      <c r="D328" s="195"/>
      <c r="E328" s="190"/>
      <c r="F328" s="190" t="str">
        <f t="shared" si="10"/>
        <v xml:space="preserve">JIS D 9301 </v>
      </c>
      <c r="G328" s="202"/>
      <c r="H328" s="202"/>
      <c r="I328" s="190"/>
      <c r="J328" s="195"/>
    </row>
    <row r="329" spans="1:10" hidden="1" x14ac:dyDescent="0.2">
      <c r="A329" s="187">
        <v>726</v>
      </c>
      <c r="B329" s="195"/>
      <c r="C329" s="201"/>
      <c r="D329" s="195"/>
      <c r="E329" s="190"/>
      <c r="F329" s="190" t="str">
        <f t="shared" si="10"/>
        <v xml:space="preserve">JIS D 9301 </v>
      </c>
      <c r="G329" s="202"/>
      <c r="H329" s="202"/>
      <c r="I329" s="190"/>
      <c r="J329" s="195"/>
    </row>
    <row r="330" spans="1:10" hidden="1" x14ac:dyDescent="0.2">
      <c r="A330" s="187">
        <v>727</v>
      </c>
      <c r="B330" s="195"/>
      <c r="C330" s="201"/>
      <c r="D330" s="195"/>
      <c r="E330" s="190"/>
      <c r="F330" s="190" t="str">
        <f t="shared" si="10"/>
        <v xml:space="preserve">JIS D 9301 </v>
      </c>
      <c r="G330" s="202"/>
      <c r="H330" s="202"/>
      <c r="I330" s="190"/>
      <c r="J330" s="195"/>
    </row>
    <row r="331" spans="1:10" hidden="1" x14ac:dyDescent="0.2">
      <c r="A331" s="187">
        <v>728</v>
      </c>
      <c r="B331" s="195"/>
      <c r="C331" s="201"/>
      <c r="D331" s="195"/>
      <c r="E331" s="190"/>
      <c r="F331" s="190" t="str">
        <f t="shared" si="10"/>
        <v xml:space="preserve">JIS D 9301 </v>
      </c>
      <c r="G331" s="202"/>
      <c r="H331" s="202"/>
      <c r="I331" s="190"/>
      <c r="J331" s="195"/>
    </row>
    <row r="332" spans="1:10" hidden="1" x14ac:dyDescent="0.2">
      <c r="A332" s="187">
        <v>729</v>
      </c>
      <c r="B332" s="195"/>
      <c r="C332" s="201"/>
      <c r="D332" s="195"/>
      <c r="E332" s="190"/>
      <c r="F332" s="190" t="str">
        <f t="shared" si="10"/>
        <v xml:space="preserve">JIS D 9301 </v>
      </c>
      <c r="G332" s="202"/>
      <c r="H332" s="202"/>
      <c r="I332" s="190"/>
      <c r="J332" s="195"/>
    </row>
    <row r="333" spans="1:10" hidden="1" x14ac:dyDescent="0.2">
      <c r="A333" s="187">
        <v>730</v>
      </c>
      <c r="B333" s="195"/>
      <c r="C333" s="201"/>
      <c r="D333" s="195"/>
      <c r="E333" s="190"/>
      <c r="F333" s="190" t="str">
        <f t="shared" si="10"/>
        <v xml:space="preserve">JIS D 9301 </v>
      </c>
      <c r="G333" s="202"/>
      <c r="H333" s="202"/>
      <c r="I333" s="190"/>
      <c r="J333" s="195"/>
    </row>
    <row r="334" spans="1:10" hidden="1" x14ac:dyDescent="0.2">
      <c r="A334" s="187">
        <v>731</v>
      </c>
      <c r="B334" s="195"/>
      <c r="C334" s="201"/>
      <c r="D334" s="195"/>
      <c r="E334" s="190"/>
      <c r="F334" s="190" t="str">
        <f t="shared" si="10"/>
        <v xml:space="preserve">JIS D 9301 </v>
      </c>
      <c r="G334" s="202"/>
      <c r="H334" s="202"/>
      <c r="I334" s="190"/>
      <c r="J334" s="195"/>
    </row>
    <row r="335" spans="1:10" hidden="1" x14ac:dyDescent="0.2">
      <c r="A335" s="187">
        <v>732</v>
      </c>
      <c r="B335" s="195"/>
      <c r="C335" s="201"/>
      <c r="D335" s="195"/>
      <c r="E335" s="190"/>
      <c r="F335" s="190" t="str">
        <f t="shared" si="10"/>
        <v xml:space="preserve">JIS D 9301 </v>
      </c>
      <c r="G335" s="202"/>
      <c r="H335" s="202"/>
      <c r="I335" s="190"/>
      <c r="J335" s="195"/>
    </row>
    <row r="336" spans="1:10" hidden="1" x14ac:dyDescent="0.2">
      <c r="A336" s="187">
        <v>733</v>
      </c>
      <c r="B336" s="195"/>
      <c r="C336" s="201"/>
      <c r="D336" s="195"/>
      <c r="E336" s="190"/>
      <c r="F336" s="190" t="str">
        <f t="shared" si="10"/>
        <v xml:space="preserve">JIS D 9301 </v>
      </c>
      <c r="G336" s="202"/>
      <c r="H336" s="202"/>
      <c r="I336" s="190"/>
      <c r="J336" s="195"/>
    </row>
    <row r="337" spans="1:10" hidden="1" x14ac:dyDescent="0.2">
      <c r="A337" s="187">
        <v>734</v>
      </c>
      <c r="B337" s="195"/>
      <c r="C337" s="201"/>
      <c r="D337" s="195"/>
      <c r="E337" s="190"/>
      <c r="F337" s="190" t="str">
        <f t="shared" si="10"/>
        <v xml:space="preserve">JIS D 9301 </v>
      </c>
      <c r="G337" s="202"/>
      <c r="H337" s="202"/>
      <c r="I337" s="190"/>
      <c r="J337" s="195"/>
    </row>
    <row r="338" spans="1:10" hidden="1" x14ac:dyDescent="0.2">
      <c r="A338" s="187">
        <v>735</v>
      </c>
      <c r="B338" s="195"/>
      <c r="C338" s="201"/>
      <c r="D338" s="195"/>
      <c r="E338" s="190"/>
      <c r="F338" s="190" t="str">
        <f t="shared" si="10"/>
        <v xml:space="preserve">JIS D 9301 </v>
      </c>
      <c r="G338" s="202"/>
      <c r="H338" s="202"/>
      <c r="I338" s="190"/>
      <c r="J338" s="195"/>
    </row>
    <row r="339" spans="1:10" hidden="1" x14ac:dyDescent="0.2">
      <c r="A339" s="187">
        <v>736</v>
      </c>
      <c r="B339" s="195"/>
      <c r="C339" s="201"/>
      <c r="D339" s="195"/>
      <c r="E339" s="190"/>
      <c r="F339" s="190" t="str">
        <f t="shared" si="10"/>
        <v xml:space="preserve">JIS D 9301 </v>
      </c>
      <c r="G339" s="202"/>
      <c r="H339" s="202"/>
      <c r="I339" s="190"/>
      <c r="J339" s="195"/>
    </row>
    <row r="340" spans="1:10" hidden="1" x14ac:dyDescent="0.2">
      <c r="A340" s="187">
        <v>737</v>
      </c>
      <c r="B340" s="195"/>
      <c r="C340" s="201"/>
      <c r="D340" s="195"/>
      <c r="E340" s="190"/>
      <c r="F340" s="190" t="str">
        <f t="shared" si="10"/>
        <v xml:space="preserve">JIS D 9301 </v>
      </c>
      <c r="G340" s="202"/>
      <c r="H340" s="202"/>
      <c r="I340" s="190"/>
      <c r="J340" s="195"/>
    </row>
    <row r="341" spans="1:10" hidden="1" x14ac:dyDescent="0.2">
      <c r="A341" s="187">
        <v>738</v>
      </c>
      <c r="B341" s="195"/>
      <c r="C341" s="201"/>
      <c r="D341" s="195"/>
      <c r="E341" s="190"/>
      <c r="F341" s="190" t="str">
        <f t="shared" si="10"/>
        <v xml:space="preserve">JIS D 9301 </v>
      </c>
      <c r="G341" s="202"/>
      <c r="H341" s="202"/>
      <c r="I341" s="190"/>
      <c r="J341" s="195"/>
    </row>
    <row r="342" spans="1:10" hidden="1" x14ac:dyDescent="0.2">
      <c r="A342" s="187">
        <v>739</v>
      </c>
      <c r="B342" s="195"/>
      <c r="C342" s="201"/>
      <c r="D342" s="195"/>
      <c r="E342" s="190"/>
      <c r="F342" s="190" t="str">
        <f t="shared" si="10"/>
        <v xml:space="preserve">JIS D 9301 </v>
      </c>
      <c r="G342" s="202"/>
      <c r="H342" s="202"/>
      <c r="I342" s="190"/>
      <c r="J342" s="195"/>
    </row>
    <row r="343" spans="1:10" hidden="1" x14ac:dyDescent="0.2">
      <c r="A343" s="187">
        <v>740</v>
      </c>
      <c r="B343" s="195"/>
      <c r="C343" s="201"/>
      <c r="D343" s="195"/>
      <c r="E343" s="190"/>
      <c r="F343" s="190" t="str">
        <f t="shared" si="10"/>
        <v xml:space="preserve">JIS D 9301 </v>
      </c>
      <c r="G343" s="202"/>
      <c r="H343" s="202"/>
      <c r="I343" s="190"/>
      <c r="J343" s="195"/>
    </row>
    <row r="344" spans="1:10" hidden="1" x14ac:dyDescent="0.2">
      <c r="A344" s="187">
        <v>741</v>
      </c>
      <c r="B344" s="195"/>
      <c r="C344" s="201"/>
      <c r="D344" s="195"/>
      <c r="E344" s="190"/>
      <c r="F344" s="190" t="str">
        <f t="shared" si="10"/>
        <v xml:space="preserve">JIS D 9301 </v>
      </c>
      <c r="G344" s="202"/>
      <c r="H344" s="202"/>
      <c r="I344" s="190"/>
      <c r="J344" s="195"/>
    </row>
    <row r="345" spans="1:10" hidden="1" x14ac:dyDescent="0.2">
      <c r="A345" s="187">
        <v>742</v>
      </c>
      <c r="B345" s="195"/>
      <c r="C345" s="201"/>
      <c r="D345" s="195"/>
      <c r="E345" s="190"/>
      <c r="F345" s="190" t="str">
        <f t="shared" si="10"/>
        <v xml:space="preserve">JIS D 9301 </v>
      </c>
      <c r="G345" s="202"/>
      <c r="H345" s="202"/>
      <c r="I345" s="190"/>
      <c r="J345" s="195"/>
    </row>
    <row r="346" spans="1:10" hidden="1" x14ac:dyDescent="0.2">
      <c r="A346" s="187">
        <v>743</v>
      </c>
      <c r="B346" s="195"/>
      <c r="C346" s="201"/>
      <c r="D346" s="195"/>
      <c r="E346" s="190"/>
      <c r="F346" s="190" t="str">
        <f t="shared" si="10"/>
        <v xml:space="preserve">JIS D 9301 </v>
      </c>
      <c r="G346" s="202"/>
      <c r="H346" s="202"/>
      <c r="I346" s="190"/>
      <c r="J346" s="195"/>
    </row>
    <row r="347" spans="1:10" hidden="1" x14ac:dyDescent="0.2">
      <c r="A347" s="187">
        <v>744</v>
      </c>
      <c r="B347" s="195"/>
      <c r="C347" s="201"/>
      <c r="D347" s="195"/>
      <c r="E347" s="190"/>
      <c r="F347" s="190" t="str">
        <f t="shared" si="10"/>
        <v xml:space="preserve">JIS D 9301 </v>
      </c>
      <c r="G347" s="202"/>
      <c r="H347" s="202"/>
      <c r="I347" s="190"/>
      <c r="J347" s="195"/>
    </row>
    <row r="348" spans="1:10" hidden="1" x14ac:dyDescent="0.2">
      <c r="A348" s="187">
        <v>745</v>
      </c>
      <c r="B348" s="195"/>
      <c r="C348" s="201"/>
      <c r="D348" s="195"/>
      <c r="E348" s="190"/>
      <c r="F348" s="190" t="str">
        <f t="shared" si="10"/>
        <v xml:space="preserve">JIS D 9301 </v>
      </c>
      <c r="G348" s="202"/>
      <c r="H348" s="202"/>
      <c r="I348" s="190"/>
      <c r="J348" s="195"/>
    </row>
    <row r="349" spans="1:10" hidden="1" x14ac:dyDescent="0.2">
      <c r="A349" s="187">
        <v>746</v>
      </c>
      <c r="B349" s="195"/>
      <c r="C349" s="201"/>
      <c r="D349" s="195"/>
      <c r="E349" s="190"/>
      <c r="F349" s="190" t="str">
        <f t="shared" si="10"/>
        <v xml:space="preserve">JIS D 9301 </v>
      </c>
      <c r="G349" s="202"/>
      <c r="H349" s="202"/>
      <c r="I349" s="190"/>
      <c r="J349" s="195"/>
    </row>
    <row r="350" spans="1:10" hidden="1" x14ac:dyDescent="0.2">
      <c r="A350" s="187">
        <v>747</v>
      </c>
      <c r="B350" s="195"/>
      <c r="C350" s="201"/>
      <c r="D350" s="195"/>
      <c r="E350" s="190"/>
      <c r="F350" s="190" t="str">
        <f t="shared" si="10"/>
        <v xml:space="preserve">JIS D 9301 </v>
      </c>
      <c r="G350" s="202"/>
      <c r="H350" s="202"/>
      <c r="I350" s="190"/>
      <c r="J350" s="195"/>
    </row>
    <row r="351" spans="1:10" hidden="1" x14ac:dyDescent="0.2">
      <c r="A351" s="187">
        <v>748</v>
      </c>
      <c r="B351" s="195"/>
      <c r="C351" s="201"/>
      <c r="D351" s="195"/>
      <c r="E351" s="190"/>
      <c r="F351" s="190" t="str">
        <f t="shared" si="10"/>
        <v xml:space="preserve">JIS D 9301 </v>
      </c>
      <c r="G351" s="202"/>
      <c r="H351" s="202"/>
      <c r="I351" s="190"/>
      <c r="J351" s="195"/>
    </row>
    <row r="352" spans="1:10" hidden="1" x14ac:dyDescent="0.2">
      <c r="A352" s="187">
        <v>749</v>
      </c>
      <c r="B352" s="195"/>
      <c r="C352" s="201"/>
      <c r="D352" s="195"/>
      <c r="E352" s="190"/>
      <c r="F352" s="190" t="str">
        <f t="shared" si="10"/>
        <v xml:space="preserve">JIS D 9301 </v>
      </c>
      <c r="G352" s="202"/>
      <c r="H352" s="202"/>
      <c r="I352" s="190"/>
      <c r="J352" s="195"/>
    </row>
    <row r="353" spans="1:10" hidden="1" x14ac:dyDescent="0.2">
      <c r="A353" s="187">
        <v>750</v>
      </c>
      <c r="B353" s="195"/>
      <c r="C353" s="201"/>
      <c r="D353" s="195"/>
      <c r="E353" s="190"/>
      <c r="F353" s="190" t="str">
        <f t="shared" si="10"/>
        <v xml:space="preserve">JIS D 9301 </v>
      </c>
      <c r="G353" s="202"/>
      <c r="H353" s="202"/>
      <c r="I353" s="190"/>
      <c r="J353" s="195"/>
    </row>
    <row r="354" spans="1:10" hidden="1" x14ac:dyDescent="0.2">
      <c r="A354" s="187">
        <v>751</v>
      </c>
      <c r="B354" s="195"/>
      <c r="C354" s="201"/>
      <c r="D354" s="195"/>
      <c r="E354" s="190"/>
      <c r="F354" s="190" t="str">
        <f t="shared" si="10"/>
        <v xml:space="preserve">JIS D 9301 </v>
      </c>
      <c r="G354" s="202"/>
      <c r="H354" s="202"/>
      <c r="I354" s="190"/>
      <c r="J354" s="195"/>
    </row>
    <row r="355" spans="1:10" hidden="1" x14ac:dyDescent="0.2">
      <c r="A355" s="187">
        <v>752</v>
      </c>
      <c r="B355" s="195"/>
      <c r="C355" s="201"/>
      <c r="D355" s="195"/>
      <c r="E355" s="190"/>
      <c r="F355" s="190" t="str">
        <f t="shared" si="10"/>
        <v xml:space="preserve">JIS D 9301 </v>
      </c>
      <c r="G355" s="202"/>
      <c r="H355" s="202"/>
      <c r="I355" s="190"/>
      <c r="J355" s="195"/>
    </row>
    <row r="356" spans="1:10" hidden="1" x14ac:dyDescent="0.2">
      <c r="A356" s="187">
        <v>753</v>
      </c>
      <c r="B356" s="195"/>
      <c r="C356" s="201"/>
      <c r="D356" s="195"/>
      <c r="E356" s="190"/>
      <c r="F356" s="190" t="str">
        <f t="shared" si="10"/>
        <v xml:space="preserve">JIS D 9301 </v>
      </c>
      <c r="G356" s="202"/>
      <c r="H356" s="202"/>
      <c r="I356" s="190"/>
      <c r="J356" s="195"/>
    </row>
    <row r="357" spans="1:10" hidden="1" x14ac:dyDescent="0.2">
      <c r="A357" s="187">
        <v>754</v>
      </c>
      <c r="B357" s="195"/>
      <c r="C357" s="201"/>
      <c r="D357" s="195"/>
      <c r="E357" s="190"/>
      <c r="F357" s="190" t="str">
        <f t="shared" si="10"/>
        <v xml:space="preserve">JIS D 9301 </v>
      </c>
      <c r="G357" s="202"/>
      <c r="H357" s="202"/>
      <c r="I357" s="190"/>
      <c r="J357" s="195"/>
    </row>
    <row r="358" spans="1:10" hidden="1" x14ac:dyDescent="0.2">
      <c r="A358" s="187">
        <v>755</v>
      </c>
      <c r="B358" s="195"/>
      <c r="C358" s="201"/>
      <c r="D358" s="195"/>
      <c r="E358" s="190"/>
      <c r="F358" s="190" t="str">
        <f t="shared" si="10"/>
        <v xml:space="preserve">JIS D 9301 </v>
      </c>
      <c r="G358" s="202"/>
      <c r="H358" s="202"/>
      <c r="I358" s="190"/>
      <c r="J358" s="195"/>
    </row>
    <row r="359" spans="1:10" hidden="1" x14ac:dyDescent="0.2">
      <c r="A359" s="187">
        <v>756</v>
      </c>
      <c r="B359" s="195"/>
      <c r="C359" s="201"/>
      <c r="D359" s="195"/>
      <c r="E359" s="190"/>
      <c r="F359" s="190" t="str">
        <f t="shared" si="10"/>
        <v xml:space="preserve">JIS D 9301 </v>
      </c>
      <c r="G359" s="202"/>
      <c r="H359" s="202"/>
      <c r="I359" s="190"/>
      <c r="J359" s="195"/>
    </row>
    <row r="360" spans="1:10" hidden="1" x14ac:dyDescent="0.2">
      <c r="A360" s="187">
        <v>757</v>
      </c>
      <c r="B360" s="195"/>
      <c r="C360" s="201"/>
      <c r="D360" s="195"/>
      <c r="E360" s="190"/>
      <c r="F360" s="190" t="str">
        <f t="shared" si="10"/>
        <v xml:space="preserve">JIS D 9301 </v>
      </c>
      <c r="G360" s="202"/>
      <c r="H360" s="202"/>
      <c r="I360" s="190"/>
      <c r="J360" s="195"/>
    </row>
    <row r="361" spans="1:10" hidden="1" x14ac:dyDescent="0.2">
      <c r="A361" s="187">
        <v>758</v>
      </c>
      <c r="B361" s="195"/>
      <c r="C361" s="201"/>
      <c r="D361" s="195"/>
      <c r="E361" s="190"/>
      <c r="F361" s="190" t="str">
        <f t="shared" si="10"/>
        <v xml:space="preserve">JIS D 9301 </v>
      </c>
      <c r="G361" s="202"/>
      <c r="H361" s="202"/>
      <c r="I361" s="190"/>
      <c r="J361" s="195"/>
    </row>
    <row r="362" spans="1:10" hidden="1" x14ac:dyDescent="0.2">
      <c r="A362" s="187">
        <v>759</v>
      </c>
      <c r="B362" s="195"/>
      <c r="C362" s="201"/>
      <c r="D362" s="195"/>
      <c r="E362" s="190"/>
      <c r="F362" s="190" t="str">
        <f t="shared" si="10"/>
        <v xml:space="preserve">JIS D 9301 </v>
      </c>
      <c r="G362" s="202"/>
      <c r="H362" s="202"/>
      <c r="I362" s="190"/>
      <c r="J362" s="195"/>
    </row>
    <row r="363" spans="1:10" hidden="1" x14ac:dyDescent="0.2">
      <c r="A363" s="187">
        <v>760</v>
      </c>
      <c r="B363" s="195"/>
      <c r="C363" s="201"/>
      <c r="D363" s="195"/>
      <c r="E363" s="190"/>
      <c r="F363" s="190" t="str">
        <f t="shared" si="10"/>
        <v xml:space="preserve">JIS D 9301 </v>
      </c>
      <c r="G363" s="202"/>
      <c r="H363" s="202"/>
      <c r="I363" s="190"/>
      <c r="J363" s="195"/>
    </row>
    <row r="364" spans="1:10" hidden="1" x14ac:dyDescent="0.2">
      <c r="A364" s="187">
        <v>761</v>
      </c>
      <c r="B364" s="195"/>
      <c r="C364" s="201"/>
      <c r="D364" s="195"/>
      <c r="E364" s="190"/>
      <c r="F364" s="190" t="str">
        <f t="shared" si="10"/>
        <v xml:space="preserve">JIS D 9301 </v>
      </c>
      <c r="G364" s="202"/>
      <c r="H364" s="202"/>
      <c r="I364" s="190"/>
      <c r="J364" s="195"/>
    </row>
    <row r="365" spans="1:10" hidden="1" x14ac:dyDescent="0.2">
      <c r="A365" s="187">
        <v>762</v>
      </c>
      <c r="B365" s="195"/>
      <c r="C365" s="201"/>
      <c r="D365" s="195"/>
      <c r="E365" s="190"/>
      <c r="F365" s="190" t="str">
        <f t="shared" si="10"/>
        <v xml:space="preserve">JIS D 9301 </v>
      </c>
      <c r="G365" s="202"/>
      <c r="H365" s="202"/>
      <c r="I365" s="190"/>
      <c r="J365" s="195"/>
    </row>
    <row r="366" spans="1:10" hidden="1" x14ac:dyDescent="0.2">
      <c r="A366" s="187">
        <v>763</v>
      </c>
      <c r="B366" s="195"/>
      <c r="C366" s="201"/>
      <c r="D366" s="195"/>
      <c r="E366" s="190"/>
      <c r="F366" s="190" t="str">
        <f t="shared" si="10"/>
        <v xml:space="preserve">JIS D 9301 </v>
      </c>
      <c r="G366" s="202"/>
      <c r="H366" s="202"/>
      <c r="I366" s="190"/>
      <c r="J366" s="195"/>
    </row>
    <row r="367" spans="1:10" hidden="1" x14ac:dyDescent="0.2">
      <c r="A367" s="187">
        <v>764</v>
      </c>
      <c r="B367" s="195"/>
      <c r="C367" s="201"/>
      <c r="D367" s="195"/>
      <c r="E367" s="190"/>
      <c r="F367" s="190" t="str">
        <f t="shared" si="10"/>
        <v xml:space="preserve">JIS D 9301 </v>
      </c>
      <c r="G367" s="202"/>
      <c r="H367" s="202"/>
      <c r="I367" s="190"/>
      <c r="J367" s="195"/>
    </row>
    <row r="368" spans="1:10" hidden="1" x14ac:dyDescent="0.2">
      <c r="A368" s="187">
        <v>765</v>
      </c>
      <c r="B368" s="195"/>
      <c r="C368" s="201"/>
      <c r="D368" s="195"/>
      <c r="E368" s="190"/>
      <c r="F368" s="190" t="str">
        <f t="shared" si="10"/>
        <v xml:space="preserve">JIS D 9301 </v>
      </c>
      <c r="G368" s="202"/>
      <c r="H368" s="202"/>
      <c r="I368" s="190"/>
      <c r="J368" s="195"/>
    </row>
    <row r="369" spans="1:10" hidden="1" x14ac:dyDescent="0.2">
      <c r="A369" s="187">
        <v>766</v>
      </c>
      <c r="B369" s="195"/>
      <c r="C369" s="201"/>
      <c r="D369" s="195"/>
      <c r="E369" s="190"/>
      <c r="F369" s="190" t="str">
        <f t="shared" si="10"/>
        <v xml:space="preserve">JIS D 9301 </v>
      </c>
      <c r="G369" s="202"/>
      <c r="H369" s="202"/>
      <c r="I369" s="190"/>
      <c r="J369" s="195"/>
    </row>
    <row r="370" spans="1:10" hidden="1" x14ac:dyDescent="0.2">
      <c r="A370" s="187">
        <v>767</v>
      </c>
      <c r="B370" s="195"/>
      <c r="C370" s="201"/>
      <c r="D370" s="195"/>
      <c r="E370" s="190"/>
      <c r="F370" s="190" t="str">
        <f t="shared" si="10"/>
        <v xml:space="preserve">JIS D 9301 </v>
      </c>
      <c r="G370" s="202"/>
      <c r="H370" s="202"/>
      <c r="I370" s="190"/>
      <c r="J370" s="195"/>
    </row>
    <row r="371" spans="1:10" hidden="1" x14ac:dyDescent="0.2">
      <c r="A371" s="187">
        <v>768</v>
      </c>
      <c r="B371" s="195"/>
      <c r="C371" s="201"/>
      <c r="D371" s="195"/>
      <c r="E371" s="190"/>
      <c r="F371" s="190" t="str">
        <f t="shared" si="10"/>
        <v xml:space="preserve">JIS D 9301 </v>
      </c>
      <c r="G371" s="202"/>
      <c r="H371" s="202"/>
      <c r="I371" s="190"/>
      <c r="J371" s="195"/>
    </row>
    <row r="372" spans="1:10" hidden="1" x14ac:dyDescent="0.2">
      <c r="A372" s="187">
        <v>769</v>
      </c>
      <c r="B372" s="195"/>
      <c r="C372" s="201"/>
      <c r="D372" s="195"/>
      <c r="E372" s="190"/>
      <c r="F372" s="190" t="str">
        <f t="shared" si="10"/>
        <v xml:space="preserve">JIS D 9301 </v>
      </c>
      <c r="G372" s="202"/>
      <c r="H372" s="202"/>
      <c r="I372" s="190"/>
      <c r="J372" s="195"/>
    </row>
    <row r="373" spans="1:10" hidden="1" x14ac:dyDescent="0.2">
      <c r="A373" s="187">
        <v>770</v>
      </c>
      <c r="B373" s="195"/>
      <c r="C373" s="201"/>
      <c r="D373" s="195"/>
      <c r="E373" s="190"/>
      <c r="F373" s="190" t="str">
        <f t="shared" si="10"/>
        <v xml:space="preserve">JIS D 9301 </v>
      </c>
      <c r="G373" s="202"/>
      <c r="H373" s="202"/>
      <c r="I373" s="190"/>
      <c r="J373" s="195"/>
    </row>
    <row r="374" spans="1:10" hidden="1" x14ac:dyDescent="0.2">
      <c r="A374" s="187">
        <v>771</v>
      </c>
      <c r="B374" s="195"/>
      <c r="C374" s="201"/>
      <c r="D374" s="195"/>
      <c r="E374" s="190"/>
      <c r="F374" s="190" t="str">
        <f t="shared" si="10"/>
        <v xml:space="preserve">JIS D 9301 </v>
      </c>
      <c r="G374" s="202"/>
      <c r="H374" s="202"/>
      <c r="I374" s="190"/>
      <c r="J374" s="195"/>
    </row>
    <row r="375" spans="1:10" hidden="1" x14ac:dyDescent="0.2">
      <c r="A375" s="187">
        <v>772</v>
      </c>
      <c r="B375" s="195"/>
      <c r="C375" s="201"/>
      <c r="D375" s="195"/>
      <c r="E375" s="190"/>
      <c r="F375" s="190" t="str">
        <f t="shared" si="10"/>
        <v xml:space="preserve">JIS D 9301 </v>
      </c>
      <c r="G375" s="202"/>
      <c r="H375" s="202"/>
      <c r="I375" s="190"/>
      <c r="J375" s="195"/>
    </row>
    <row r="376" spans="1:10" hidden="1" x14ac:dyDescent="0.2">
      <c r="A376" s="187">
        <v>773</v>
      </c>
      <c r="B376" s="195"/>
      <c r="C376" s="201"/>
      <c r="D376" s="195"/>
      <c r="E376" s="190"/>
      <c r="F376" s="190" t="str">
        <f t="shared" si="10"/>
        <v xml:space="preserve">JIS D 9301 </v>
      </c>
      <c r="G376" s="202"/>
      <c r="H376" s="202"/>
      <c r="I376" s="190"/>
      <c r="J376" s="195"/>
    </row>
    <row r="377" spans="1:10" hidden="1" x14ac:dyDescent="0.2">
      <c r="A377" s="187">
        <v>774</v>
      </c>
      <c r="B377" s="195"/>
      <c r="C377" s="201"/>
      <c r="D377" s="195"/>
      <c r="E377" s="190"/>
      <c r="F377" s="190" t="str">
        <f t="shared" si="10"/>
        <v xml:space="preserve">JIS D 9301 </v>
      </c>
      <c r="G377" s="202"/>
      <c r="H377" s="202"/>
      <c r="I377" s="190"/>
      <c r="J377" s="195"/>
    </row>
    <row r="378" spans="1:10" hidden="1" x14ac:dyDescent="0.2">
      <c r="A378" s="187">
        <v>775</v>
      </c>
      <c r="B378" s="195"/>
      <c r="C378" s="201"/>
      <c r="D378" s="195"/>
      <c r="E378" s="190"/>
      <c r="F378" s="190" t="str">
        <f t="shared" si="10"/>
        <v xml:space="preserve">JIS D 9301 </v>
      </c>
      <c r="G378" s="202"/>
      <c r="H378" s="202"/>
      <c r="I378" s="190"/>
      <c r="J378" s="195"/>
    </row>
    <row r="379" spans="1:10" hidden="1" x14ac:dyDescent="0.2">
      <c r="A379" s="187">
        <v>776</v>
      </c>
      <c r="B379" s="195"/>
      <c r="C379" s="201"/>
      <c r="D379" s="195"/>
      <c r="E379" s="190"/>
      <c r="F379" s="190" t="str">
        <f t="shared" si="10"/>
        <v xml:space="preserve">JIS D 9301 </v>
      </c>
      <c r="G379" s="202"/>
      <c r="H379" s="202"/>
      <c r="I379" s="190"/>
      <c r="J379" s="195"/>
    </row>
    <row r="380" spans="1:10" hidden="1" x14ac:dyDescent="0.2">
      <c r="A380" s="187">
        <v>777</v>
      </c>
      <c r="B380" s="195"/>
      <c r="C380" s="201"/>
      <c r="D380" s="195"/>
      <c r="E380" s="190"/>
      <c r="F380" s="190" t="str">
        <f t="shared" si="10"/>
        <v xml:space="preserve">JIS D 9301 </v>
      </c>
      <c r="G380" s="202"/>
      <c r="H380" s="202"/>
      <c r="I380" s="190"/>
      <c r="J380" s="195"/>
    </row>
    <row r="381" spans="1:10" hidden="1" x14ac:dyDescent="0.2">
      <c r="A381" s="187">
        <v>778</v>
      </c>
      <c r="B381" s="195"/>
      <c r="C381" s="201"/>
      <c r="D381" s="195"/>
      <c r="E381" s="190"/>
      <c r="F381" s="190" t="str">
        <f t="shared" si="10"/>
        <v xml:space="preserve">JIS D 9301 </v>
      </c>
      <c r="G381" s="202"/>
      <c r="H381" s="202"/>
      <c r="I381" s="190"/>
      <c r="J381" s="195"/>
    </row>
    <row r="382" spans="1:10" hidden="1" x14ac:dyDescent="0.2">
      <c r="A382" s="187">
        <v>779</v>
      </c>
      <c r="B382" s="195"/>
      <c r="C382" s="201"/>
      <c r="D382" s="195"/>
      <c r="E382" s="190"/>
      <c r="F382" s="190" t="str">
        <f t="shared" si="10"/>
        <v xml:space="preserve">JIS D 9301 </v>
      </c>
      <c r="G382" s="202"/>
      <c r="H382" s="202"/>
      <c r="I382" s="190"/>
      <c r="J382" s="195"/>
    </row>
    <row r="383" spans="1:10" hidden="1" x14ac:dyDescent="0.2">
      <c r="A383" s="187">
        <v>780</v>
      </c>
      <c r="B383" s="195"/>
      <c r="C383" s="201"/>
      <c r="D383" s="195"/>
      <c r="E383" s="190"/>
      <c r="F383" s="190" t="str">
        <f t="shared" si="10"/>
        <v xml:space="preserve">JIS D 9301 </v>
      </c>
      <c r="G383" s="202"/>
      <c r="H383" s="202"/>
      <c r="I383" s="190"/>
      <c r="J383" s="195"/>
    </row>
    <row r="384" spans="1:10" hidden="1" x14ac:dyDescent="0.2">
      <c r="A384" s="187">
        <v>781</v>
      </c>
      <c r="B384" s="195"/>
      <c r="C384" s="201"/>
      <c r="D384" s="195"/>
      <c r="E384" s="190"/>
      <c r="F384" s="190" t="str">
        <f t="shared" si="10"/>
        <v xml:space="preserve">JIS D 9301 </v>
      </c>
      <c r="G384" s="202"/>
      <c r="H384" s="202"/>
      <c r="I384" s="190"/>
      <c r="J384" s="195"/>
    </row>
    <row r="385" spans="1:10" hidden="1" x14ac:dyDescent="0.2">
      <c r="A385" s="187">
        <v>782</v>
      </c>
      <c r="B385" s="195"/>
      <c r="C385" s="201"/>
      <c r="D385" s="195"/>
      <c r="E385" s="190"/>
      <c r="F385" s="190" t="str">
        <f t="shared" si="10"/>
        <v xml:space="preserve">JIS D 9301 </v>
      </c>
      <c r="G385" s="202"/>
      <c r="H385" s="202"/>
      <c r="I385" s="190"/>
      <c r="J385" s="195"/>
    </row>
    <row r="386" spans="1:10" hidden="1" x14ac:dyDescent="0.2">
      <c r="A386" s="187">
        <v>783</v>
      </c>
      <c r="B386" s="195"/>
      <c r="C386" s="201" t="s">
        <v>692</v>
      </c>
      <c r="D386" s="195"/>
      <c r="E386" s="190" t="str">
        <f t="shared" ref="E386:E393" si="11">C386&amp;" "&amp;D386</f>
        <v xml:space="preserve">該当なし </v>
      </c>
      <c r="F386" s="190" t="str">
        <f t="shared" ref="F386:F393" si="12">"JIS D 9301 "&amp;E386&amp;I386</f>
        <v>JIS D 9301 該当なし 0</v>
      </c>
      <c r="G386" s="202">
        <v>0</v>
      </c>
      <c r="H386" s="202">
        <v>0</v>
      </c>
      <c r="I386" s="190">
        <v>0</v>
      </c>
      <c r="J386" s="195">
        <v>0</v>
      </c>
    </row>
    <row r="387" spans="1:10" x14ac:dyDescent="0.2">
      <c r="A387" s="187">
        <v>900</v>
      </c>
      <c r="B387" s="195" t="s">
        <v>253</v>
      </c>
      <c r="C387" s="201" t="s">
        <v>831</v>
      </c>
      <c r="D387" s="195"/>
      <c r="E387" s="190" t="str">
        <f t="shared" si="11"/>
        <v xml:space="preserve">労務費（試験前準備） </v>
      </c>
      <c r="F387" s="190" t="str">
        <f t="shared" si="12"/>
        <v>JIS D 9301 労務費（試験前準備） 0</v>
      </c>
      <c r="G387" s="202">
        <v>5000</v>
      </c>
      <c r="H387" s="202">
        <v>5500</v>
      </c>
      <c r="I387" s="190">
        <v>0</v>
      </c>
      <c r="J387" s="195" t="s">
        <v>798</v>
      </c>
    </row>
    <row r="388" spans="1:10" x14ac:dyDescent="0.2">
      <c r="A388" s="187">
        <v>901</v>
      </c>
      <c r="B388" s="195" t="s">
        <v>253</v>
      </c>
      <c r="C388" s="201" t="s">
        <v>832</v>
      </c>
      <c r="D388" s="195"/>
      <c r="E388" s="190" t="str">
        <f t="shared" si="11"/>
        <v xml:space="preserve">労務費（試験後整理） </v>
      </c>
      <c r="F388" s="190" t="str">
        <f t="shared" si="12"/>
        <v>JIS D 9301 労務費（試験後整理） 0</v>
      </c>
      <c r="G388" s="202">
        <v>5000</v>
      </c>
      <c r="H388" s="202">
        <v>5500</v>
      </c>
      <c r="I388" s="190">
        <v>0</v>
      </c>
      <c r="J388" s="195" t="s">
        <v>798</v>
      </c>
    </row>
    <row r="389" spans="1:10" x14ac:dyDescent="0.2">
      <c r="A389" s="187">
        <v>902</v>
      </c>
      <c r="B389" s="195" t="s">
        <v>253</v>
      </c>
      <c r="C389" s="201" t="s">
        <v>254</v>
      </c>
      <c r="D389" s="195" t="s">
        <v>833</v>
      </c>
      <c r="E389" s="190" t="str">
        <f t="shared" si="11"/>
        <v>立会試験（追加請求） 30分未満の試験立会は無料、30分経過以降手数料発生</v>
      </c>
      <c r="F389" s="190" t="str">
        <f t="shared" si="12"/>
        <v>JIS D 9301 立会試験（追加請求） 30分未満の試験立会は無料、30分経過以降手数料発生0</v>
      </c>
      <c r="G389" s="202">
        <v>5000</v>
      </c>
      <c r="H389" s="202">
        <v>5500</v>
      </c>
      <c r="I389" s="190">
        <v>0</v>
      </c>
      <c r="J389" s="195" t="s">
        <v>798</v>
      </c>
    </row>
    <row r="390" spans="1:10" x14ac:dyDescent="0.2">
      <c r="A390" s="187">
        <v>903</v>
      </c>
      <c r="B390" s="195" t="s">
        <v>253</v>
      </c>
      <c r="C390" s="201" t="s">
        <v>255</v>
      </c>
      <c r="D390" s="195" t="s">
        <v>421</v>
      </c>
      <c r="E390" s="190" t="str">
        <f t="shared" si="11"/>
        <v>試験証明書／試験報告書 表紙含む2ページまで</v>
      </c>
      <c r="F390" s="190" t="str">
        <f t="shared" si="12"/>
        <v>JIS D 9301 試験証明書／試験報告書 表紙含む2ページまで0</v>
      </c>
      <c r="G390" s="202">
        <v>3500</v>
      </c>
      <c r="H390" s="202">
        <v>3850.0000000000005</v>
      </c>
      <c r="I390" s="190">
        <v>0</v>
      </c>
      <c r="J390" s="195">
        <v>0</v>
      </c>
    </row>
    <row r="391" spans="1:10" x14ac:dyDescent="0.2">
      <c r="A391" s="187">
        <v>904</v>
      </c>
      <c r="B391" s="195" t="s">
        <v>253</v>
      </c>
      <c r="C391" s="201" t="s">
        <v>255</v>
      </c>
      <c r="D391" s="195" t="s">
        <v>834</v>
      </c>
      <c r="E391" s="190" t="str">
        <f t="shared" si="11"/>
        <v>試験証明書／試験報告書 以降1ページあたりの手数料</v>
      </c>
      <c r="F391" s="190" t="str">
        <f t="shared" si="12"/>
        <v>JIS D 9301 試験証明書／試験報告書 以降1ページあたりの手数料0</v>
      </c>
      <c r="G391" s="202">
        <v>2500</v>
      </c>
      <c r="H391" s="202">
        <v>2750</v>
      </c>
      <c r="I391" s="190">
        <v>0</v>
      </c>
      <c r="J391" s="195">
        <v>0</v>
      </c>
    </row>
    <row r="392" spans="1:10" x14ac:dyDescent="0.2">
      <c r="A392" s="187">
        <v>905</v>
      </c>
      <c r="B392" s="195" t="s">
        <v>253</v>
      </c>
      <c r="C392" s="201" t="s">
        <v>256</v>
      </c>
      <c r="D392" s="195"/>
      <c r="E392" s="190" t="str">
        <f t="shared" si="11"/>
        <v xml:space="preserve">出張指導料 </v>
      </c>
      <c r="F392" s="190" t="str">
        <f t="shared" si="12"/>
        <v>JIS D 9301 出張指導料 0</v>
      </c>
      <c r="G392" s="202">
        <v>70000</v>
      </c>
      <c r="H392" s="202">
        <v>77000</v>
      </c>
      <c r="I392" s="190">
        <v>0</v>
      </c>
      <c r="J392" s="195" t="s">
        <v>835</v>
      </c>
    </row>
    <row r="393" spans="1:10" x14ac:dyDescent="0.2">
      <c r="A393" s="187">
        <v>906</v>
      </c>
      <c r="B393" s="195" t="s">
        <v>253</v>
      </c>
      <c r="C393" s="201" t="s">
        <v>257</v>
      </c>
      <c r="D393" s="195"/>
      <c r="E393" s="190" t="str">
        <f t="shared" si="11"/>
        <v xml:space="preserve">研修指導料 </v>
      </c>
      <c r="F393" s="190" t="str">
        <f t="shared" si="12"/>
        <v>JIS D 9301 研修指導料 0</v>
      </c>
      <c r="G393" s="202">
        <v>70000</v>
      </c>
      <c r="H393" s="202">
        <v>77000</v>
      </c>
      <c r="I393" s="190">
        <v>0</v>
      </c>
      <c r="J393" s="195" t="s">
        <v>835</v>
      </c>
    </row>
    <row r="394" spans="1:10" hidden="1" x14ac:dyDescent="0.2">
      <c r="A394" s="187">
        <v>907</v>
      </c>
      <c r="B394" s="195"/>
      <c r="C394" s="201"/>
      <c r="D394" s="195"/>
      <c r="E394" s="190"/>
      <c r="F394" s="190"/>
      <c r="G394" s="202"/>
      <c r="H394" s="202"/>
      <c r="I394" s="190"/>
      <c r="J394" s="195"/>
    </row>
    <row r="395" spans="1:10" hidden="1" x14ac:dyDescent="0.2">
      <c r="A395" s="187">
        <v>908</v>
      </c>
      <c r="B395" s="195"/>
      <c r="C395" s="201"/>
      <c r="D395" s="195"/>
      <c r="E395" s="190"/>
      <c r="F395" s="190"/>
      <c r="G395" s="202"/>
      <c r="H395" s="202"/>
      <c r="I395" s="190"/>
      <c r="J395" s="195"/>
    </row>
    <row r="396" spans="1:10" hidden="1" x14ac:dyDescent="0.2">
      <c r="A396" s="187">
        <v>909</v>
      </c>
      <c r="B396" s="195"/>
      <c r="C396" s="201"/>
      <c r="D396" s="195"/>
      <c r="E396" s="190"/>
      <c r="F396" s="190"/>
      <c r="G396" s="202"/>
      <c r="H396" s="202"/>
      <c r="I396" s="190"/>
      <c r="J396" s="195"/>
    </row>
    <row r="397" spans="1:10" hidden="1" x14ac:dyDescent="0.2">
      <c r="A397" s="187">
        <v>910</v>
      </c>
      <c r="B397" s="195"/>
      <c r="C397" s="201"/>
      <c r="D397" s="195"/>
      <c r="E397" s="190"/>
      <c r="F397" s="190"/>
      <c r="G397" s="202"/>
      <c r="H397" s="202"/>
      <c r="I397" s="190"/>
      <c r="J397" s="195"/>
    </row>
    <row r="398" spans="1:10" hidden="1" x14ac:dyDescent="0.2">
      <c r="A398" s="187">
        <v>911</v>
      </c>
      <c r="B398" s="195"/>
      <c r="C398" s="201"/>
      <c r="D398" s="195"/>
      <c r="E398" s="190"/>
      <c r="F398" s="190"/>
      <c r="G398" s="202"/>
      <c r="H398" s="202"/>
      <c r="I398" s="190"/>
      <c r="J398" s="195"/>
    </row>
    <row r="399" spans="1:10" hidden="1" x14ac:dyDescent="0.2">
      <c r="A399" s="187">
        <v>912</v>
      </c>
      <c r="B399" s="195"/>
      <c r="C399" s="201"/>
      <c r="D399" s="195"/>
      <c r="E399" s="190"/>
      <c r="F399" s="190"/>
      <c r="G399" s="202"/>
      <c r="H399" s="202"/>
      <c r="I399" s="190"/>
      <c r="J399" s="195"/>
    </row>
    <row r="400" spans="1:10" hidden="1" x14ac:dyDescent="0.2">
      <c r="A400" s="187">
        <v>913</v>
      </c>
      <c r="B400" s="195"/>
      <c r="C400" s="201"/>
      <c r="D400" s="195"/>
      <c r="E400" s="190"/>
      <c r="F400" s="190"/>
      <c r="G400" s="202"/>
      <c r="H400" s="202"/>
      <c r="I400" s="190"/>
      <c r="J400" s="195"/>
    </row>
    <row r="401" spans="1:10" hidden="1" x14ac:dyDescent="0.2">
      <c r="A401" s="187">
        <v>914</v>
      </c>
      <c r="B401" s="195"/>
      <c r="C401" s="201"/>
      <c r="D401" s="195"/>
      <c r="E401" s="190"/>
      <c r="F401" s="190"/>
      <c r="G401" s="202"/>
      <c r="H401" s="202"/>
      <c r="I401" s="190"/>
      <c r="J401" s="195"/>
    </row>
    <row r="402" spans="1:10" hidden="1" x14ac:dyDescent="0.2">
      <c r="A402" s="187">
        <v>915</v>
      </c>
      <c r="B402" s="195"/>
      <c r="C402" s="201"/>
      <c r="D402" s="195"/>
      <c r="E402" s="190"/>
      <c r="F402" s="190"/>
      <c r="G402" s="202"/>
      <c r="H402" s="202"/>
      <c r="I402" s="190"/>
      <c r="J402" s="195"/>
    </row>
    <row r="403" spans="1:10" hidden="1" x14ac:dyDescent="0.2">
      <c r="A403" s="187">
        <v>916</v>
      </c>
      <c r="B403" s="195"/>
      <c r="C403" s="201"/>
      <c r="D403" s="195"/>
      <c r="E403" s="190"/>
      <c r="F403" s="190"/>
      <c r="G403" s="202"/>
      <c r="H403" s="202"/>
      <c r="I403" s="190"/>
      <c r="J403" s="195"/>
    </row>
    <row r="404" spans="1:10" hidden="1" x14ac:dyDescent="0.2">
      <c r="A404" s="187">
        <v>917</v>
      </c>
      <c r="B404" s="195"/>
      <c r="C404" s="201"/>
      <c r="D404" s="195"/>
      <c r="E404" s="190"/>
      <c r="F404" s="190"/>
      <c r="G404" s="202"/>
      <c r="H404" s="202"/>
      <c r="I404" s="190"/>
      <c r="J404" s="195"/>
    </row>
    <row r="405" spans="1:10" hidden="1" x14ac:dyDescent="0.2">
      <c r="A405" s="187">
        <v>918</v>
      </c>
      <c r="B405" s="195"/>
      <c r="C405" s="201"/>
      <c r="D405" s="195"/>
      <c r="E405" s="190"/>
      <c r="F405" s="190"/>
      <c r="G405" s="202"/>
      <c r="H405" s="202"/>
      <c r="I405" s="190"/>
      <c r="J405" s="195"/>
    </row>
    <row r="406" spans="1:10" hidden="1" x14ac:dyDescent="0.2">
      <c r="A406" s="187">
        <v>919</v>
      </c>
      <c r="B406" s="195"/>
      <c r="C406" s="201"/>
      <c r="D406" s="195"/>
      <c r="E406" s="190"/>
      <c r="F406" s="190"/>
      <c r="G406" s="202"/>
      <c r="H406" s="202"/>
      <c r="I406" s="190"/>
      <c r="J406" s="195"/>
    </row>
    <row r="407" spans="1:10" hidden="1" x14ac:dyDescent="0.2">
      <c r="A407" s="187">
        <v>920</v>
      </c>
      <c r="B407" s="195"/>
      <c r="C407" s="201"/>
      <c r="D407" s="195"/>
      <c r="E407" s="190"/>
      <c r="F407" s="190"/>
      <c r="G407" s="202"/>
      <c r="H407" s="202"/>
      <c r="I407" s="190"/>
      <c r="J407" s="195"/>
    </row>
    <row r="408" spans="1:10" hidden="1" x14ac:dyDescent="0.2">
      <c r="A408" s="187">
        <v>921</v>
      </c>
      <c r="B408" s="195"/>
      <c r="C408" s="201"/>
      <c r="D408" s="195"/>
      <c r="E408" s="190"/>
      <c r="F408" s="190"/>
      <c r="G408" s="202"/>
      <c r="H408" s="202"/>
      <c r="I408" s="190"/>
      <c r="J408" s="195"/>
    </row>
    <row r="409" spans="1:10" hidden="1" x14ac:dyDescent="0.2">
      <c r="A409" s="187">
        <v>922</v>
      </c>
      <c r="B409" s="195"/>
      <c r="C409" s="201"/>
      <c r="D409" s="195"/>
      <c r="E409" s="190"/>
      <c r="F409" s="190"/>
      <c r="G409" s="202"/>
      <c r="H409" s="202"/>
      <c r="I409" s="190"/>
      <c r="J409" s="195"/>
    </row>
    <row r="410" spans="1:10" hidden="1" x14ac:dyDescent="0.2">
      <c r="A410" s="187">
        <v>923</v>
      </c>
      <c r="B410" s="195"/>
      <c r="C410" s="201" t="s">
        <v>692</v>
      </c>
      <c r="D410" s="195"/>
      <c r="E410" s="190"/>
      <c r="F410" s="190"/>
      <c r="G410" s="202"/>
      <c r="H410" s="202"/>
      <c r="I410" s="190"/>
      <c r="J410" s="195"/>
    </row>
  </sheetData>
  <sheetProtection algorithmName="SHA-512" hashValue="ILCAZfvbFmyIODWt2py88yf6aBdgG9lQBjt4fgVXR7OQkdyEgyMiBfH1fDsMIELObf+Y9ui95yS7poHiDiWziQ==" saltValue="S4ZQEnha1pYAcflDICCv6w==" spinCount="100000" sheet="1" objects="1" scenarios="1"/>
  <phoneticPr fontId="2"/>
  <conditionalFormatting sqref="A1:XFD1048576">
    <cfRule type="cellIs" dxfId="3" priority="1" operator="equal">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96D22-8A9C-476B-B515-EB25F4943522}">
  <sheetPr>
    <tabColor rgb="FFFF0000"/>
  </sheetPr>
  <dimension ref="A1:P85"/>
  <sheetViews>
    <sheetView tabSelected="1" view="pageBreakPreview" zoomScale="130" zoomScaleNormal="100" zoomScaleSheetLayoutView="130" zoomScalePageLayoutView="130" workbookViewId="0">
      <selection sqref="A1:C1"/>
    </sheetView>
  </sheetViews>
  <sheetFormatPr defaultColWidth="9" defaultRowHeight="16.5" x14ac:dyDescent="0.2"/>
  <cols>
    <col min="1" max="1" width="11.59765625" style="1" customWidth="1"/>
    <col min="2" max="2" width="13.3984375" style="1" customWidth="1"/>
    <col min="3" max="8" width="12" style="1" customWidth="1"/>
    <col min="9" max="9" width="3.19921875" style="63" hidden="1" customWidth="1"/>
    <col min="10" max="10" width="9" style="1"/>
    <col min="11" max="11" width="42.59765625" hidden="1" customWidth="1"/>
    <col min="12" max="12" width="68.59765625" style="1" hidden="1" customWidth="1"/>
    <col min="13" max="14" width="10.3984375" style="1" hidden="1" customWidth="1"/>
    <col min="15" max="15" width="23.796875" style="1" hidden="1" customWidth="1"/>
    <col min="16" max="16" width="105" style="1" hidden="1" customWidth="1"/>
    <col min="17" max="17" width="102.59765625" style="1" bestFit="1" customWidth="1"/>
    <col min="18" max="16384" width="9" style="1"/>
  </cols>
  <sheetData>
    <row r="1" spans="1:16" s="63" customFormat="1" ht="17" thickBot="1" x14ac:dyDescent="0.25">
      <c r="A1" s="335" t="s">
        <v>425</v>
      </c>
      <c r="B1" s="335"/>
      <c r="C1" s="335"/>
      <c r="D1" s="336" t="s">
        <v>152</v>
      </c>
      <c r="E1" s="336"/>
      <c r="F1" s="336" t="s">
        <v>422</v>
      </c>
      <c r="G1" s="336"/>
      <c r="H1" s="336"/>
      <c r="I1" s="100">
        <v>1</v>
      </c>
    </row>
    <row r="2" spans="1:16" ht="33.5" thickBot="1" x14ac:dyDescent="0.25">
      <c r="A2" s="81" t="s">
        <v>137</v>
      </c>
      <c r="B2" s="337"/>
      <c r="C2" s="338"/>
      <c r="D2" s="73" t="s">
        <v>10</v>
      </c>
      <c r="E2" s="74"/>
      <c r="F2" s="75" t="s">
        <v>8</v>
      </c>
      <c r="G2" s="339"/>
      <c r="H2" s="340"/>
      <c r="I2" s="100" t="s">
        <v>155</v>
      </c>
      <c r="K2" s="84"/>
      <c r="L2" s="84"/>
      <c r="M2" s="84"/>
      <c r="N2" s="84"/>
      <c r="O2" s="101"/>
      <c r="P2" s="101"/>
    </row>
    <row r="3" spans="1:16" ht="33.5" thickBot="1" x14ac:dyDescent="0.25">
      <c r="A3" s="80" t="s">
        <v>112</v>
      </c>
      <c r="B3" s="341"/>
      <c r="C3" s="342"/>
      <c r="D3" s="343"/>
      <c r="E3" s="343"/>
      <c r="F3" s="343"/>
      <c r="G3" s="343"/>
      <c r="H3" s="344"/>
      <c r="I3" s="100" t="s">
        <v>155</v>
      </c>
      <c r="K3" s="102"/>
      <c r="L3" s="102"/>
      <c r="M3" s="103" t="s">
        <v>265</v>
      </c>
      <c r="N3" s="103" t="s">
        <v>266</v>
      </c>
      <c r="O3" s="103" t="s">
        <v>267</v>
      </c>
      <c r="P3" s="103"/>
    </row>
    <row r="4" spans="1:16" ht="17" thickTop="1" x14ac:dyDescent="0.2">
      <c r="A4" s="104" t="s">
        <v>127</v>
      </c>
      <c r="B4" s="105" t="s">
        <v>128</v>
      </c>
      <c r="C4" s="332"/>
      <c r="D4" s="332"/>
      <c r="E4" s="105" t="s">
        <v>114</v>
      </c>
      <c r="F4" s="332"/>
      <c r="G4" s="332"/>
      <c r="H4" s="333"/>
      <c r="I4" s="63">
        <v>1</v>
      </c>
      <c r="K4" s="84"/>
      <c r="L4" s="84"/>
      <c r="M4" s="84"/>
      <c r="N4" s="84"/>
      <c r="O4" s="101"/>
      <c r="P4" s="101"/>
    </row>
    <row r="5" spans="1:16" ht="26" x14ac:dyDescent="0.2">
      <c r="A5" s="334" t="s">
        <v>129</v>
      </c>
      <c r="B5" s="82" t="s">
        <v>170</v>
      </c>
      <c r="C5" s="360" t="s">
        <v>109</v>
      </c>
      <c r="D5" s="360"/>
      <c r="E5" s="360"/>
      <c r="F5" s="360"/>
      <c r="G5" s="360"/>
      <c r="H5" s="106" t="s">
        <v>171</v>
      </c>
      <c r="I5" s="107" t="s">
        <v>155</v>
      </c>
    </row>
    <row r="6" spans="1:16" x14ac:dyDescent="0.2">
      <c r="A6" s="334"/>
      <c r="B6" s="108"/>
      <c r="C6" s="359" t="str">
        <f>IF($B6="","",VLOOKUP($B6,手数料表!$A$1:$J$410,5))</f>
        <v/>
      </c>
      <c r="D6" s="359"/>
      <c r="E6" s="359"/>
      <c r="F6" s="359"/>
      <c r="G6" s="359"/>
      <c r="H6" s="109"/>
      <c r="I6" s="63">
        <v>1</v>
      </c>
    </row>
    <row r="7" spans="1:16" x14ac:dyDescent="0.2">
      <c r="A7" s="334"/>
      <c r="B7" s="108"/>
      <c r="C7" s="359" t="str">
        <f>IF($B7="","",VLOOKUP($B7,手数料表!$A$1:$J$410,5))</f>
        <v/>
      </c>
      <c r="D7" s="359"/>
      <c r="E7" s="359"/>
      <c r="F7" s="359"/>
      <c r="G7" s="359"/>
      <c r="H7" s="109"/>
      <c r="I7" s="63">
        <v>1</v>
      </c>
    </row>
    <row r="8" spans="1:16" x14ac:dyDescent="0.2">
      <c r="A8" s="334"/>
      <c r="B8" s="108"/>
      <c r="C8" s="359" t="str">
        <f>IF($B8="","",VLOOKUP($B8,手数料表!$A$1:$J$410,5))</f>
        <v/>
      </c>
      <c r="D8" s="359"/>
      <c r="E8" s="359"/>
      <c r="F8" s="359"/>
      <c r="G8" s="359"/>
      <c r="H8" s="109"/>
      <c r="I8" s="63">
        <v>1</v>
      </c>
    </row>
    <row r="9" spans="1:16" x14ac:dyDescent="0.2">
      <c r="A9" s="334"/>
      <c r="B9" s="108"/>
      <c r="C9" s="359" t="str">
        <f>IF($B9="","",VLOOKUP($B9,手数料表!$A$1:$J$410,5))</f>
        <v/>
      </c>
      <c r="D9" s="359"/>
      <c r="E9" s="359"/>
      <c r="F9" s="359"/>
      <c r="G9" s="359"/>
      <c r="H9" s="109"/>
      <c r="I9" s="63">
        <v>1</v>
      </c>
    </row>
    <row r="10" spans="1:16" x14ac:dyDescent="0.2">
      <c r="A10" s="334"/>
      <c r="B10" s="108"/>
      <c r="C10" s="359" t="str">
        <f>IF($B10="","",VLOOKUP($B10,手数料表!$A$1:$J$410,5))</f>
        <v/>
      </c>
      <c r="D10" s="359"/>
      <c r="E10" s="359"/>
      <c r="F10" s="359"/>
      <c r="G10" s="359"/>
      <c r="H10" s="109"/>
      <c r="I10" s="63">
        <v>1</v>
      </c>
    </row>
    <row r="11" spans="1:16" x14ac:dyDescent="0.2">
      <c r="A11" s="334"/>
      <c r="B11" s="108"/>
      <c r="C11" s="359" t="str">
        <f>IF($B11="","",VLOOKUP($B11,手数料表!$A$1:$J$410,5))</f>
        <v/>
      </c>
      <c r="D11" s="359"/>
      <c r="E11" s="359"/>
      <c r="F11" s="359"/>
      <c r="G11" s="359"/>
      <c r="H11" s="109"/>
      <c r="I11" s="63">
        <v>1</v>
      </c>
    </row>
    <row r="12" spans="1:16" x14ac:dyDescent="0.2">
      <c r="A12" s="334"/>
      <c r="B12" s="108"/>
      <c r="C12" s="359" t="str">
        <f>IF($B12="","",VLOOKUP($B12,手数料表!$A$1:$J$410,5))</f>
        <v/>
      </c>
      <c r="D12" s="359"/>
      <c r="E12" s="359"/>
      <c r="F12" s="359"/>
      <c r="G12" s="359"/>
      <c r="H12" s="109"/>
      <c r="I12" s="63">
        <v>1</v>
      </c>
    </row>
    <row r="13" spans="1:16" x14ac:dyDescent="0.2">
      <c r="A13" s="334"/>
      <c r="B13" s="108"/>
      <c r="C13" s="359" t="str">
        <f>IF($B13="","",VLOOKUP($B13,手数料表!$A$1:$J$410,5))</f>
        <v/>
      </c>
      <c r="D13" s="359"/>
      <c r="E13" s="359"/>
      <c r="F13" s="359"/>
      <c r="G13" s="359"/>
      <c r="H13" s="109"/>
      <c r="I13" s="63">
        <v>1</v>
      </c>
    </row>
    <row r="14" spans="1:16" x14ac:dyDescent="0.2">
      <c r="A14" s="334"/>
      <c r="B14" s="108"/>
      <c r="C14" s="359" t="str">
        <f>IF($B14="","",VLOOKUP($B14,手数料表!$A$1:$J$410,5))</f>
        <v/>
      </c>
      <c r="D14" s="359"/>
      <c r="E14" s="359"/>
      <c r="F14" s="359"/>
      <c r="G14" s="359"/>
      <c r="H14" s="109"/>
      <c r="I14" s="63">
        <v>1</v>
      </c>
    </row>
    <row r="15" spans="1:16" x14ac:dyDescent="0.2">
      <c r="A15" s="334"/>
      <c r="B15" s="108"/>
      <c r="C15" s="359" t="str">
        <f>IF($B15="","",VLOOKUP($B15,手数料表!$A$1:$J$410,5))</f>
        <v/>
      </c>
      <c r="D15" s="359"/>
      <c r="E15" s="359"/>
      <c r="F15" s="359"/>
      <c r="G15" s="359"/>
      <c r="H15" s="109"/>
      <c r="I15" s="63">
        <v>1</v>
      </c>
    </row>
    <row r="16" spans="1:16" x14ac:dyDescent="0.2">
      <c r="A16" s="334"/>
      <c r="B16" s="108"/>
      <c r="C16" s="359" t="str">
        <f>IF($B16="","",VLOOKUP($B16,手数料表!$A$1:$J$410,5))</f>
        <v/>
      </c>
      <c r="D16" s="359"/>
      <c r="E16" s="359"/>
      <c r="F16" s="359"/>
      <c r="G16" s="359"/>
      <c r="H16" s="109"/>
      <c r="I16" s="63">
        <v>1</v>
      </c>
    </row>
    <row r="17" spans="1:9" x14ac:dyDescent="0.2">
      <c r="A17" s="334"/>
      <c r="B17" s="108"/>
      <c r="C17" s="359" t="str">
        <f>IF($B17="","",VLOOKUP($B17,手数料表!$A$1:$J$410,5))</f>
        <v/>
      </c>
      <c r="D17" s="359"/>
      <c r="E17" s="359"/>
      <c r="F17" s="359"/>
      <c r="G17" s="359"/>
      <c r="H17" s="109"/>
      <c r="I17" s="63">
        <v>1</v>
      </c>
    </row>
    <row r="18" spans="1:9" x14ac:dyDescent="0.2">
      <c r="A18" s="334"/>
      <c r="B18" s="108"/>
      <c r="C18" s="359" t="str">
        <f>IF($B18="","",VLOOKUP($B18,手数料表!$A$1:$J$410,5))</f>
        <v/>
      </c>
      <c r="D18" s="359"/>
      <c r="E18" s="359"/>
      <c r="F18" s="359"/>
      <c r="G18" s="359"/>
      <c r="H18" s="109"/>
      <c r="I18" s="63">
        <v>1</v>
      </c>
    </row>
    <row r="19" spans="1:9" x14ac:dyDescent="0.2">
      <c r="A19" s="334"/>
      <c r="B19" s="108"/>
      <c r="C19" s="359" t="str">
        <f>IF($B19="","",VLOOKUP($B19,手数料表!$A$1:$J$410,5))</f>
        <v/>
      </c>
      <c r="D19" s="359"/>
      <c r="E19" s="359"/>
      <c r="F19" s="359"/>
      <c r="G19" s="359"/>
      <c r="H19" s="109"/>
      <c r="I19" s="63">
        <v>1</v>
      </c>
    </row>
    <row r="20" spans="1:9" ht="17" thickBot="1" x14ac:dyDescent="0.25">
      <c r="A20" s="285"/>
      <c r="B20" s="110"/>
      <c r="C20" s="359" t="str">
        <f>IF($B20="","",VLOOKUP($B20,手数料表!$A$1:$J$410,5))</f>
        <v/>
      </c>
      <c r="D20" s="359"/>
      <c r="E20" s="359"/>
      <c r="F20" s="359"/>
      <c r="G20" s="359"/>
      <c r="H20" s="111"/>
      <c r="I20" s="63">
        <v>1</v>
      </c>
    </row>
    <row r="21" spans="1:9" ht="17" thickTop="1" x14ac:dyDescent="0.2">
      <c r="A21" s="316" t="s">
        <v>132</v>
      </c>
      <c r="B21" s="112" t="s">
        <v>163</v>
      </c>
      <c r="C21" s="318" t="s">
        <v>133</v>
      </c>
      <c r="D21" s="318" t="s">
        <v>134</v>
      </c>
      <c r="E21" s="318" t="s">
        <v>135</v>
      </c>
      <c r="F21" s="318" t="s">
        <v>136</v>
      </c>
      <c r="G21" s="320" t="s">
        <v>138</v>
      </c>
      <c r="H21" s="361"/>
      <c r="I21" s="63">
        <v>1</v>
      </c>
    </row>
    <row r="22" spans="1:9" ht="26" x14ac:dyDescent="0.2">
      <c r="A22" s="317"/>
      <c r="B22" s="98"/>
      <c r="C22" s="319"/>
      <c r="D22" s="319"/>
      <c r="E22" s="319"/>
      <c r="F22" s="319"/>
      <c r="G22" s="321"/>
      <c r="H22" s="362"/>
      <c r="I22" s="107" t="s">
        <v>155</v>
      </c>
    </row>
    <row r="23" spans="1:9" x14ac:dyDescent="0.2">
      <c r="A23" s="285" t="s">
        <v>9</v>
      </c>
      <c r="B23" s="112" t="s">
        <v>163</v>
      </c>
      <c r="C23" s="324" t="s">
        <v>151</v>
      </c>
      <c r="D23" s="325"/>
      <c r="E23" s="325"/>
      <c r="F23" s="325"/>
      <c r="G23" s="325"/>
      <c r="H23" s="326"/>
      <c r="I23" s="63">
        <v>1</v>
      </c>
    </row>
    <row r="24" spans="1:9" ht="16.5" customHeight="1" x14ac:dyDescent="0.2">
      <c r="A24" s="286"/>
      <c r="B24" s="327"/>
      <c r="C24" s="329" t="s">
        <v>159</v>
      </c>
      <c r="D24" s="330"/>
      <c r="E24" s="330"/>
      <c r="F24" s="330"/>
      <c r="G24" s="330"/>
      <c r="H24" s="331"/>
      <c r="I24" s="63">
        <v>1</v>
      </c>
    </row>
    <row r="25" spans="1:9" x14ac:dyDescent="0.2">
      <c r="A25" s="286"/>
      <c r="B25" s="327"/>
      <c r="C25" s="310" t="s">
        <v>150</v>
      </c>
      <c r="D25" s="311"/>
      <c r="E25" s="311"/>
      <c r="F25" s="311"/>
      <c r="G25" s="311"/>
      <c r="H25" s="312"/>
      <c r="I25" s="63">
        <v>1</v>
      </c>
    </row>
    <row r="26" spans="1:9" x14ac:dyDescent="0.2">
      <c r="A26" s="317"/>
      <c r="B26" s="328"/>
      <c r="C26" s="313" t="s">
        <v>139</v>
      </c>
      <c r="D26" s="314"/>
      <c r="E26" s="314"/>
      <c r="F26" s="314"/>
      <c r="G26" s="314"/>
      <c r="H26" s="315"/>
      <c r="I26" s="63">
        <v>1</v>
      </c>
    </row>
    <row r="27" spans="1:9" ht="19" x14ac:dyDescent="0.2">
      <c r="A27" s="285" t="s">
        <v>102</v>
      </c>
      <c r="B27" s="47" t="s">
        <v>75</v>
      </c>
      <c r="C27" s="288"/>
      <c r="D27" s="289"/>
      <c r="E27" s="289"/>
      <c r="F27" s="289"/>
      <c r="G27" s="289"/>
      <c r="H27" s="290"/>
      <c r="I27" s="113">
        <v>1</v>
      </c>
    </row>
    <row r="28" spans="1:9" ht="19" x14ac:dyDescent="0.2">
      <c r="A28" s="286"/>
      <c r="B28" s="46" t="s">
        <v>418</v>
      </c>
      <c r="C28" s="297"/>
      <c r="D28" s="298"/>
      <c r="E28" s="298"/>
      <c r="F28" s="298"/>
      <c r="G28" s="298"/>
      <c r="H28" s="299"/>
      <c r="I28" s="113">
        <v>1</v>
      </c>
    </row>
    <row r="29" spans="1:9" ht="38" x14ac:dyDescent="0.2">
      <c r="A29" s="286"/>
      <c r="B29" s="46" t="s">
        <v>419</v>
      </c>
      <c r="C29" s="300"/>
      <c r="D29" s="301"/>
      <c r="E29" s="301"/>
      <c r="F29" s="301"/>
      <c r="G29" s="301"/>
      <c r="H29" s="302"/>
      <c r="I29" s="114" t="s">
        <v>420</v>
      </c>
    </row>
    <row r="30" spans="1:9" x14ac:dyDescent="0.2">
      <c r="A30" s="286"/>
      <c r="B30" s="46" t="s">
        <v>76</v>
      </c>
      <c r="C30" s="291"/>
      <c r="D30" s="292"/>
      <c r="E30" s="46" t="s">
        <v>77</v>
      </c>
      <c r="F30" s="292"/>
      <c r="G30" s="292"/>
      <c r="H30" s="293"/>
      <c r="I30" s="63">
        <v>1</v>
      </c>
    </row>
    <row r="31" spans="1:9" x14ac:dyDescent="0.2">
      <c r="A31" s="286"/>
      <c r="B31" s="46" t="s">
        <v>78</v>
      </c>
      <c r="C31" s="291"/>
      <c r="D31" s="294"/>
      <c r="E31" s="46" t="s">
        <v>153</v>
      </c>
      <c r="F31" s="291"/>
      <c r="G31" s="292"/>
      <c r="H31" s="293"/>
      <c r="I31" s="63">
        <v>1</v>
      </c>
    </row>
    <row r="32" spans="1:9" x14ac:dyDescent="0.2">
      <c r="A32" s="286"/>
      <c r="B32" s="295" t="s">
        <v>92</v>
      </c>
      <c r="C32" s="269"/>
      <c r="D32" s="270"/>
      <c r="E32" s="270"/>
      <c r="F32" s="270"/>
      <c r="G32" s="270"/>
      <c r="H32" s="271"/>
      <c r="I32" s="63">
        <v>1</v>
      </c>
    </row>
    <row r="33" spans="1:9" ht="17" thickBot="1" x14ac:dyDescent="0.25">
      <c r="A33" s="287"/>
      <c r="B33" s="296"/>
      <c r="C33" s="272"/>
      <c r="D33" s="273"/>
      <c r="E33" s="273"/>
      <c r="F33" s="273"/>
      <c r="G33" s="273"/>
      <c r="H33" s="274"/>
      <c r="I33" s="63">
        <v>1</v>
      </c>
    </row>
    <row r="34" spans="1:9" x14ac:dyDescent="0.2">
      <c r="A34" s="275" t="s">
        <v>140</v>
      </c>
      <c r="B34" s="83" t="s">
        <v>68</v>
      </c>
      <c r="C34" s="83" t="s">
        <v>74</v>
      </c>
      <c r="D34" s="83" t="s">
        <v>69</v>
      </c>
      <c r="E34" s="83" t="s">
        <v>70</v>
      </c>
      <c r="F34" s="83" t="s">
        <v>71</v>
      </c>
      <c r="G34" s="83" t="s">
        <v>72</v>
      </c>
      <c r="H34" s="83" t="s">
        <v>73</v>
      </c>
      <c r="I34" s="63">
        <v>1</v>
      </c>
    </row>
    <row r="35" spans="1:9" x14ac:dyDescent="0.2">
      <c r="A35" s="276"/>
      <c r="B35" s="9" t="s">
        <v>19</v>
      </c>
      <c r="C35" s="9" t="s">
        <v>20</v>
      </c>
      <c r="D35" s="9" t="s">
        <v>25</v>
      </c>
      <c r="E35" s="9" t="s">
        <v>21</v>
      </c>
      <c r="F35" s="9" t="s">
        <v>22</v>
      </c>
      <c r="G35" s="9" t="s">
        <v>40</v>
      </c>
      <c r="H35" s="9" t="s">
        <v>55</v>
      </c>
      <c r="I35" s="63">
        <v>1</v>
      </c>
    </row>
    <row r="36" spans="1:9" x14ac:dyDescent="0.2">
      <c r="A36" s="277" t="s">
        <v>141</v>
      </c>
      <c r="B36" s="279"/>
      <c r="C36" s="280"/>
      <c r="D36" s="280"/>
      <c r="E36" s="280"/>
      <c r="F36" s="280"/>
      <c r="G36" s="280"/>
      <c r="H36" s="283" t="s">
        <v>426</v>
      </c>
      <c r="I36" s="63">
        <v>1</v>
      </c>
    </row>
    <row r="37" spans="1:9" x14ac:dyDescent="0.2">
      <c r="A37" s="278"/>
      <c r="B37" s="281"/>
      <c r="C37" s="282"/>
      <c r="D37" s="282"/>
      <c r="E37" s="282"/>
      <c r="F37" s="282"/>
      <c r="G37" s="282"/>
      <c r="H37" s="284"/>
      <c r="I37" s="63">
        <v>1</v>
      </c>
    </row>
    <row r="38" spans="1:9" x14ac:dyDescent="0.2">
      <c r="A38" s="9" t="s">
        <v>11</v>
      </c>
      <c r="B38" s="281" t="s">
        <v>7</v>
      </c>
      <c r="C38" s="303"/>
      <c r="D38" s="99" t="s">
        <v>85</v>
      </c>
      <c r="E38" s="304" t="s">
        <v>28</v>
      </c>
      <c r="F38" s="305"/>
      <c r="G38" s="305"/>
      <c r="H38" s="305"/>
      <c r="I38" s="63">
        <v>1</v>
      </c>
    </row>
    <row r="39" spans="1:9" ht="36" x14ac:dyDescent="0.2">
      <c r="A39" s="6"/>
      <c r="B39" s="307"/>
      <c r="C39" s="308"/>
      <c r="D39" s="7"/>
      <c r="E39" s="306"/>
      <c r="F39" s="306"/>
      <c r="G39" s="306"/>
      <c r="H39" s="306"/>
      <c r="I39" s="115" t="s">
        <v>156</v>
      </c>
    </row>
    <row r="40" spans="1:9" x14ac:dyDescent="0.2">
      <c r="A40" s="9" t="s">
        <v>23</v>
      </c>
      <c r="B40" s="309" t="s">
        <v>24</v>
      </c>
      <c r="C40" s="309"/>
      <c r="D40" s="9" t="s">
        <v>86</v>
      </c>
      <c r="E40" s="306"/>
      <c r="F40" s="306"/>
      <c r="G40" s="306"/>
      <c r="H40" s="306"/>
      <c r="I40" s="63">
        <v>1</v>
      </c>
    </row>
    <row r="41" spans="1:9" ht="36" x14ac:dyDescent="0.2">
      <c r="A41" s="6"/>
      <c r="B41" s="307"/>
      <c r="C41" s="308"/>
      <c r="D41" s="6"/>
      <c r="E41" s="306"/>
      <c r="F41" s="306"/>
      <c r="G41" s="306"/>
      <c r="H41" s="306"/>
      <c r="I41" s="115" t="s">
        <v>156</v>
      </c>
    </row>
    <row r="42" spans="1:9" x14ac:dyDescent="0.2">
      <c r="A42" s="363" t="s">
        <v>154</v>
      </c>
      <c r="B42" s="363"/>
      <c r="C42" s="363"/>
      <c r="D42" s="363"/>
      <c r="E42" s="363"/>
      <c r="F42" s="363"/>
      <c r="G42" s="363"/>
      <c r="H42" s="363"/>
      <c r="I42" s="100">
        <v>1</v>
      </c>
    </row>
    <row r="43" spans="1:9" ht="33" x14ac:dyDescent="0.2">
      <c r="A43" s="363"/>
      <c r="B43" s="363"/>
      <c r="C43" s="363"/>
      <c r="D43" s="363"/>
      <c r="E43" s="363"/>
      <c r="F43" s="363"/>
      <c r="G43" s="363"/>
      <c r="H43" s="363"/>
      <c r="I43" s="100" t="s">
        <v>155</v>
      </c>
    </row>
    <row r="44" spans="1:9" ht="33.5" thickBot="1" x14ac:dyDescent="0.25">
      <c r="A44" s="364"/>
      <c r="B44" s="364"/>
      <c r="C44" s="364"/>
      <c r="D44" s="364"/>
      <c r="E44" s="364"/>
      <c r="F44" s="364"/>
      <c r="G44" s="364"/>
      <c r="H44" s="364"/>
      <c r="I44" s="100" t="s">
        <v>155</v>
      </c>
    </row>
    <row r="45" spans="1:9" ht="17" thickTop="1" x14ac:dyDescent="0.2">
      <c r="A45" s="116" t="s">
        <v>130</v>
      </c>
      <c r="B45" s="117" t="s">
        <v>128</v>
      </c>
      <c r="C45" s="332"/>
      <c r="D45" s="332"/>
      <c r="E45" s="117" t="s">
        <v>114</v>
      </c>
      <c r="F45" s="365"/>
      <c r="G45" s="365"/>
      <c r="H45" s="366"/>
      <c r="I45" s="63">
        <v>1</v>
      </c>
    </row>
    <row r="46" spans="1:9" ht="26" x14ac:dyDescent="0.2">
      <c r="A46" s="334" t="s">
        <v>129</v>
      </c>
      <c r="B46" s="82" t="s">
        <v>170</v>
      </c>
      <c r="C46" s="360" t="s">
        <v>109</v>
      </c>
      <c r="D46" s="360"/>
      <c r="E46" s="360"/>
      <c r="F46" s="360"/>
      <c r="G46" s="360"/>
      <c r="H46" s="106" t="s">
        <v>171</v>
      </c>
      <c r="I46" s="107" t="s">
        <v>155</v>
      </c>
    </row>
    <row r="47" spans="1:9" x14ac:dyDescent="0.2">
      <c r="A47" s="334"/>
      <c r="B47" s="118"/>
      <c r="C47" s="359" t="str">
        <f>IF($B47="","",VLOOKUP($B47,手数料表!$A$1:$J$410,5))</f>
        <v/>
      </c>
      <c r="D47" s="359"/>
      <c r="E47" s="359"/>
      <c r="F47" s="359"/>
      <c r="G47" s="359"/>
      <c r="H47" s="109"/>
      <c r="I47" s="63">
        <v>1</v>
      </c>
    </row>
    <row r="48" spans="1:9" x14ac:dyDescent="0.2">
      <c r="A48" s="334"/>
      <c r="B48" s="118"/>
      <c r="C48" s="359" t="str">
        <f>IF($B48="","",VLOOKUP($B48,手数料表!$A$1:$J$410,5))</f>
        <v/>
      </c>
      <c r="D48" s="359"/>
      <c r="E48" s="359"/>
      <c r="F48" s="359"/>
      <c r="G48" s="359"/>
      <c r="H48" s="109"/>
      <c r="I48" s="63">
        <v>1</v>
      </c>
    </row>
    <row r="49" spans="1:9" x14ac:dyDescent="0.2">
      <c r="A49" s="334"/>
      <c r="B49" s="118"/>
      <c r="C49" s="359" t="str">
        <f>IF($B49="","",VLOOKUP($B49,手数料表!$A$1:$J$410,5))</f>
        <v/>
      </c>
      <c r="D49" s="359"/>
      <c r="E49" s="359"/>
      <c r="F49" s="359"/>
      <c r="G49" s="359"/>
      <c r="H49" s="109"/>
      <c r="I49" s="63">
        <v>1</v>
      </c>
    </row>
    <row r="50" spans="1:9" x14ac:dyDescent="0.2">
      <c r="A50" s="334"/>
      <c r="B50" s="118"/>
      <c r="C50" s="359" t="str">
        <f>IF($B50="","",VLOOKUP($B50,手数料表!$A$1:$J$410,5))</f>
        <v/>
      </c>
      <c r="D50" s="359"/>
      <c r="E50" s="359"/>
      <c r="F50" s="359"/>
      <c r="G50" s="359"/>
      <c r="H50" s="109"/>
      <c r="I50" s="63">
        <v>1</v>
      </c>
    </row>
    <row r="51" spans="1:9" x14ac:dyDescent="0.2">
      <c r="A51" s="334"/>
      <c r="B51" s="118"/>
      <c r="C51" s="359" t="str">
        <f>IF($B51="","",VLOOKUP($B51,手数料表!$A$1:$J$410,5))</f>
        <v/>
      </c>
      <c r="D51" s="359"/>
      <c r="E51" s="359"/>
      <c r="F51" s="359"/>
      <c r="G51" s="359"/>
      <c r="H51" s="109"/>
      <c r="I51" s="63">
        <v>1</v>
      </c>
    </row>
    <row r="52" spans="1:9" x14ac:dyDescent="0.2">
      <c r="A52" s="334"/>
      <c r="B52" s="118"/>
      <c r="C52" s="359" t="str">
        <f>IF($B52="","",VLOOKUP($B52,手数料表!$A$1:$J$410,5))</f>
        <v/>
      </c>
      <c r="D52" s="359"/>
      <c r="E52" s="359"/>
      <c r="F52" s="359"/>
      <c r="G52" s="359"/>
      <c r="H52" s="109"/>
      <c r="I52" s="63">
        <v>1</v>
      </c>
    </row>
    <row r="53" spans="1:9" x14ac:dyDescent="0.2">
      <c r="A53" s="334"/>
      <c r="B53" s="118"/>
      <c r="C53" s="359" t="str">
        <f>IF($B53="","",VLOOKUP($B53,手数料表!$A$1:$J$410,5))</f>
        <v/>
      </c>
      <c r="D53" s="359"/>
      <c r="E53" s="359"/>
      <c r="F53" s="359"/>
      <c r="G53" s="359"/>
      <c r="H53" s="109"/>
      <c r="I53" s="63">
        <v>1</v>
      </c>
    </row>
    <row r="54" spans="1:9" x14ac:dyDescent="0.2">
      <c r="A54" s="334"/>
      <c r="B54" s="118"/>
      <c r="C54" s="359" t="str">
        <f>IF($B54="","",VLOOKUP($B54,手数料表!$A$1:$J$410,5))</f>
        <v/>
      </c>
      <c r="D54" s="359"/>
      <c r="E54" s="359"/>
      <c r="F54" s="359"/>
      <c r="G54" s="359"/>
      <c r="H54" s="109"/>
      <c r="I54" s="63">
        <v>1</v>
      </c>
    </row>
    <row r="55" spans="1:9" x14ac:dyDescent="0.2">
      <c r="A55" s="334"/>
      <c r="B55" s="118"/>
      <c r="C55" s="359" t="str">
        <f>IF($B55="","",VLOOKUP($B55,手数料表!$A$1:$J$410,5))</f>
        <v/>
      </c>
      <c r="D55" s="359"/>
      <c r="E55" s="359"/>
      <c r="F55" s="359"/>
      <c r="G55" s="359"/>
      <c r="H55" s="109"/>
      <c r="I55" s="63">
        <v>1</v>
      </c>
    </row>
    <row r="56" spans="1:9" x14ac:dyDescent="0.2">
      <c r="A56" s="334"/>
      <c r="B56" s="118"/>
      <c r="C56" s="359" t="str">
        <f>IF($B56="","",VLOOKUP($B56,手数料表!$A$1:$J$410,5))</f>
        <v/>
      </c>
      <c r="D56" s="359"/>
      <c r="E56" s="359"/>
      <c r="F56" s="359"/>
      <c r="G56" s="359"/>
      <c r="H56" s="109"/>
      <c r="I56" s="63">
        <v>1</v>
      </c>
    </row>
    <row r="57" spans="1:9" x14ac:dyDescent="0.2">
      <c r="A57" s="334"/>
      <c r="B57" s="118"/>
      <c r="C57" s="359" t="str">
        <f>IF($B57="","",VLOOKUP($B57,手数料表!$A$1:$J$410,5))</f>
        <v/>
      </c>
      <c r="D57" s="359"/>
      <c r="E57" s="359"/>
      <c r="F57" s="359"/>
      <c r="G57" s="359"/>
      <c r="H57" s="109"/>
      <c r="I57" s="63">
        <v>1</v>
      </c>
    </row>
    <row r="58" spans="1:9" x14ac:dyDescent="0.2">
      <c r="A58" s="334"/>
      <c r="B58" s="118"/>
      <c r="C58" s="359" t="str">
        <f>IF($B58="","",VLOOKUP($B58,手数料表!$A$1:$J$410,5))</f>
        <v/>
      </c>
      <c r="D58" s="359"/>
      <c r="E58" s="359"/>
      <c r="F58" s="359"/>
      <c r="G58" s="359"/>
      <c r="H58" s="109"/>
      <c r="I58" s="63">
        <v>1</v>
      </c>
    </row>
    <row r="59" spans="1:9" x14ac:dyDescent="0.2">
      <c r="A59" s="334"/>
      <c r="B59" s="118"/>
      <c r="C59" s="359" t="str">
        <f>IF($B59="","",VLOOKUP($B59,手数料表!$A$1:$J$410,5))</f>
        <v/>
      </c>
      <c r="D59" s="359"/>
      <c r="E59" s="359"/>
      <c r="F59" s="359"/>
      <c r="G59" s="359"/>
      <c r="H59" s="109"/>
      <c r="I59" s="63">
        <v>1</v>
      </c>
    </row>
    <row r="60" spans="1:9" x14ac:dyDescent="0.2">
      <c r="A60" s="334"/>
      <c r="B60" s="118"/>
      <c r="C60" s="359" t="str">
        <f>IF($B60="","",VLOOKUP($B60,手数料表!$A$1:$J$410,5))</f>
        <v/>
      </c>
      <c r="D60" s="359"/>
      <c r="E60" s="359"/>
      <c r="F60" s="359"/>
      <c r="G60" s="359"/>
      <c r="H60" s="109"/>
      <c r="I60" s="63">
        <v>1</v>
      </c>
    </row>
    <row r="61" spans="1:9" ht="17" thickBot="1" x14ac:dyDescent="0.25">
      <c r="A61" s="285"/>
      <c r="B61" s="118"/>
      <c r="C61" s="359" t="str">
        <f>IF($B61="","",VLOOKUP($B61,手数料表!$A$1:$J$410,5))</f>
        <v/>
      </c>
      <c r="D61" s="359"/>
      <c r="E61" s="359"/>
      <c r="F61" s="359"/>
      <c r="G61" s="359"/>
      <c r="H61" s="109"/>
      <c r="I61" s="63">
        <v>1</v>
      </c>
    </row>
    <row r="62" spans="1:9" ht="17" thickTop="1" x14ac:dyDescent="0.2">
      <c r="A62" s="116" t="s">
        <v>131</v>
      </c>
      <c r="B62" s="117" t="s">
        <v>128</v>
      </c>
      <c r="C62" s="332"/>
      <c r="D62" s="332"/>
      <c r="E62" s="117" t="s">
        <v>114</v>
      </c>
      <c r="F62" s="365"/>
      <c r="G62" s="365"/>
      <c r="H62" s="366"/>
      <c r="I62" s="63">
        <v>1</v>
      </c>
    </row>
    <row r="63" spans="1:9" ht="26" x14ac:dyDescent="0.2">
      <c r="A63" s="334" t="s">
        <v>129</v>
      </c>
      <c r="B63" s="82" t="s">
        <v>170</v>
      </c>
      <c r="C63" s="360" t="s">
        <v>109</v>
      </c>
      <c r="D63" s="360"/>
      <c r="E63" s="360"/>
      <c r="F63" s="360"/>
      <c r="G63" s="360"/>
      <c r="H63" s="106" t="s">
        <v>171</v>
      </c>
      <c r="I63" s="107" t="s">
        <v>155</v>
      </c>
    </row>
    <row r="64" spans="1:9" x14ac:dyDescent="0.2">
      <c r="A64" s="334"/>
      <c r="B64" s="118"/>
      <c r="C64" s="359" t="str">
        <f>IF($B64="","",VLOOKUP($B64,手数料表!$A$1:$J$410,5))</f>
        <v/>
      </c>
      <c r="D64" s="359"/>
      <c r="E64" s="359"/>
      <c r="F64" s="359"/>
      <c r="G64" s="359"/>
      <c r="H64" s="109"/>
      <c r="I64" s="63">
        <v>1</v>
      </c>
    </row>
    <row r="65" spans="1:9" x14ac:dyDescent="0.2">
      <c r="A65" s="334"/>
      <c r="B65" s="118"/>
      <c r="C65" s="359" t="str">
        <f>IF($B65="","",VLOOKUP($B65,手数料表!$A$1:$J$410,5))</f>
        <v/>
      </c>
      <c r="D65" s="359"/>
      <c r="E65" s="359"/>
      <c r="F65" s="359"/>
      <c r="G65" s="359"/>
      <c r="H65" s="109"/>
      <c r="I65" s="63">
        <v>1</v>
      </c>
    </row>
    <row r="66" spans="1:9" x14ac:dyDescent="0.2">
      <c r="A66" s="334"/>
      <c r="B66" s="118"/>
      <c r="C66" s="359" t="str">
        <f>IF($B66="","",VLOOKUP($B66,手数料表!$A$1:$J$410,5))</f>
        <v/>
      </c>
      <c r="D66" s="359"/>
      <c r="E66" s="359"/>
      <c r="F66" s="359"/>
      <c r="G66" s="359"/>
      <c r="H66" s="109"/>
      <c r="I66" s="63">
        <v>1</v>
      </c>
    </row>
    <row r="67" spans="1:9" x14ac:dyDescent="0.2">
      <c r="A67" s="334"/>
      <c r="B67" s="118"/>
      <c r="C67" s="359" t="str">
        <f>IF($B67="","",VLOOKUP($B67,手数料表!$A$1:$J$410,5))</f>
        <v/>
      </c>
      <c r="D67" s="359"/>
      <c r="E67" s="359"/>
      <c r="F67" s="359"/>
      <c r="G67" s="359"/>
      <c r="H67" s="109"/>
      <c r="I67" s="63">
        <v>1</v>
      </c>
    </row>
    <row r="68" spans="1:9" x14ac:dyDescent="0.2">
      <c r="A68" s="334"/>
      <c r="B68" s="118"/>
      <c r="C68" s="359" t="str">
        <f>IF($B68="","",VLOOKUP($B68,手数料表!$A$1:$J$410,5))</f>
        <v/>
      </c>
      <c r="D68" s="359"/>
      <c r="E68" s="359"/>
      <c r="F68" s="359"/>
      <c r="G68" s="359"/>
      <c r="H68" s="109"/>
      <c r="I68" s="63">
        <v>1</v>
      </c>
    </row>
    <row r="69" spans="1:9" x14ac:dyDescent="0.2">
      <c r="A69" s="334"/>
      <c r="B69" s="118"/>
      <c r="C69" s="359" t="str">
        <f>IF($B69="","",VLOOKUP($B69,手数料表!$A$1:$J$410,5))</f>
        <v/>
      </c>
      <c r="D69" s="359"/>
      <c r="E69" s="359"/>
      <c r="F69" s="359"/>
      <c r="G69" s="359"/>
      <c r="H69" s="109"/>
      <c r="I69" s="63">
        <v>1</v>
      </c>
    </row>
    <row r="70" spans="1:9" x14ac:dyDescent="0.2">
      <c r="A70" s="334"/>
      <c r="B70" s="118"/>
      <c r="C70" s="359" t="str">
        <f>IF($B70="","",VLOOKUP($B70,手数料表!$A$1:$J$410,5))</f>
        <v/>
      </c>
      <c r="D70" s="359"/>
      <c r="E70" s="359"/>
      <c r="F70" s="359"/>
      <c r="G70" s="359"/>
      <c r="H70" s="109"/>
      <c r="I70" s="63">
        <v>1</v>
      </c>
    </row>
    <row r="71" spans="1:9" x14ac:dyDescent="0.2">
      <c r="A71" s="334"/>
      <c r="B71" s="118"/>
      <c r="C71" s="359" t="str">
        <f>IF($B71="","",VLOOKUP($B71,手数料表!$A$1:$J$410,5))</f>
        <v/>
      </c>
      <c r="D71" s="359"/>
      <c r="E71" s="359"/>
      <c r="F71" s="359"/>
      <c r="G71" s="359"/>
      <c r="H71" s="109"/>
      <c r="I71" s="63">
        <v>1</v>
      </c>
    </row>
    <row r="72" spans="1:9" x14ac:dyDescent="0.2">
      <c r="A72" s="334"/>
      <c r="B72" s="118"/>
      <c r="C72" s="359" t="str">
        <f>IF($B72="","",VLOOKUP($B72,手数料表!$A$1:$J$410,5))</f>
        <v/>
      </c>
      <c r="D72" s="359"/>
      <c r="E72" s="359"/>
      <c r="F72" s="359"/>
      <c r="G72" s="359"/>
      <c r="H72" s="109"/>
      <c r="I72" s="63">
        <v>1</v>
      </c>
    </row>
    <row r="73" spans="1:9" x14ac:dyDescent="0.2">
      <c r="A73" s="334"/>
      <c r="B73" s="118"/>
      <c r="C73" s="359" t="str">
        <f>IF($B73="","",VLOOKUP($B73,手数料表!$A$1:$J$410,5))</f>
        <v/>
      </c>
      <c r="D73" s="359"/>
      <c r="E73" s="359"/>
      <c r="F73" s="359"/>
      <c r="G73" s="359"/>
      <c r="H73" s="109"/>
      <c r="I73" s="63">
        <v>1</v>
      </c>
    </row>
    <row r="74" spans="1:9" x14ac:dyDescent="0.2">
      <c r="A74" s="334"/>
      <c r="B74" s="118"/>
      <c r="C74" s="359" t="str">
        <f>IF($B74="","",VLOOKUP($B74,手数料表!$A$1:$J$410,5))</f>
        <v/>
      </c>
      <c r="D74" s="359"/>
      <c r="E74" s="359"/>
      <c r="F74" s="359"/>
      <c r="G74" s="359"/>
      <c r="H74" s="109"/>
      <c r="I74" s="63">
        <v>1</v>
      </c>
    </row>
    <row r="75" spans="1:9" x14ac:dyDescent="0.2">
      <c r="A75" s="334"/>
      <c r="B75" s="118"/>
      <c r="C75" s="359" t="str">
        <f>IF($B75="","",VLOOKUP($B75,手数料表!$A$1:$J$410,5))</f>
        <v/>
      </c>
      <c r="D75" s="359"/>
      <c r="E75" s="359"/>
      <c r="F75" s="359"/>
      <c r="G75" s="359"/>
      <c r="H75" s="109"/>
      <c r="I75" s="63">
        <v>1</v>
      </c>
    </row>
    <row r="76" spans="1:9" x14ac:dyDescent="0.2">
      <c r="A76" s="334"/>
      <c r="B76" s="118"/>
      <c r="C76" s="359" t="str">
        <f>IF($B76="","",VLOOKUP($B76,手数料表!$A$1:$J$410,5))</f>
        <v/>
      </c>
      <c r="D76" s="359"/>
      <c r="E76" s="359"/>
      <c r="F76" s="359"/>
      <c r="G76" s="359"/>
      <c r="H76" s="109"/>
      <c r="I76" s="63">
        <v>1</v>
      </c>
    </row>
    <row r="77" spans="1:9" x14ac:dyDescent="0.2">
      <c r="A77" s="334"/>
      <c r="B77" s="118"/>
      <c r="C77" s="359" t="str">
        <f>IF($B77="","",VLOOKUP($B77,手数料表!$A$1:$J$410,5))</f>
        <v/>
      </c>
      <c r="D77" s="359"/>
      <c r="E77" s="359"/>
      <c r="F77" s="359"/>
      <c r="G77" s="359"/>
      <c r="H77" s="109"/>
      <c r="I77" s="63">
        <v>1</v>
      </c>
    </row>
    <row r="78" spans="1:9" ht="17" thickBot="1" x14ac:dyDescent="0.25">
      <c r="A78" s="376"/>
      <c r="B78" s="119"/>
      <c r="C78" s="359" t="str">
        <f>IF($B78="","",VLOOKUP($B78,手数料表!$A$1:$J$410,5))</f>
        <v/>
      </c>
      <c r="D78" s="359"/>
      <c r="E78" s="359"/>
      <c r="F78" s="359"/>
      <c r="G78" s="359"/>
      <c r="H78" s="120"/>
      <c r="I78" s="63">
        <v>1</v>
      </c>
    </row>
    <row r="79" spans="1:9" x14ac:dyDescent="0.2">
      <c r="A79" s="367" t="s">
        <v>157</v>
      </c>
      <c r="B79" s="368"/>
      <c r="C79" s="368"/>
      <c r="D79" s="368"/>
      <c r="E79" s="368"/>
      <c r="F79" s="368"/>
      <c r="G79" s="368"/>
      <c r="H79" s="369"/>
      <c r="I79" s="63">
        <v>1</v>
      </c>
    </row>
    <row r="80" spans="1:9" x14ac:dyDescent="0.2">
      <c r="A80" s="370"/>
      <c r="B80" s="371"/>
      <c r="C80" s="371"/>
      <c r="D80" s="371"/>
      <c r="E80" s="371"/>
      <c r="F80" s="371"/>
      <c r="G80" s="371"/>
      <c r="H80" s="372"/>
      <c r="I80" s="63">
        <v>1</v>
      </c>
    </row>
    <row r="81" spans="1:9" ht="36" x14ac:dyDescent="0.2">
      <c r="A81" s="370"/>
      <c r="B81" s="371"/>
      <c r="C81" s="371"/>
      <c r="D81" s="371"/>
      <c r="E81" s="371"/>
      <c r="F81" s="371"/>
      <c r="G81" s="371"/>
      <c r="H81" s="372"/>
      <c r="I81" s="115" t="s">
        <v>156</v>
      </c>
    </row>
    <row r="82" spans="1:9" ht="13" x14ac:dyDescent="0.2">
      <c r="A82" s="370"/>
      <c r="B82" s="371"/>
      <c r="C82" s="371"/>
      <c r="D82" s="371"/>
      <c r="E82" s="371"/>
      <c r="F82" s="371"/>
      <c r="G82" s="371"/>
      <c r="H82" s="372"/>
      <c r="I82" s="115"/>
    </row>
    <row r="83" spans="1:9" x14ac:dyDescent="0.2">
      <c r="A83" s="370"/>
      <c r="B83" s="371"/>
      <c r="C83" s="371"/>
      <c r="D83" s="371"/>
      <c r="E83" s="371"/>
      <c r="F83" s="371"/>
      <c r="G83" s="371"/>
      <c r="H83" s="372"/>
      <c r="I83" s="63">
        <v>1</v>
      </c>
    </row>
    <row r="84" spans="1:9" ht="36" x14ac:dyDescent="0.2">
      <c r="A84" s="373"/>
      <c r="B84" s="374"/>
      <c r="C84" s="374"/>
      <c r="D84" s="374"/>
      <c r="E84" s="374"/>
      <c r="F84" s="374"/>
      <c r="G84" s="374"/>
      <c r="H84" s="375"/>
      <c r="I84" s="115" t="s">
        <v>156</v>
      </c>
    </row>
    <row r="85" spans="1:9" x14ac:dyDescent="0.2">
      <c r="A85" s="64"/>
      <c r="B85" s="65"/>
      <c r="C85" s="65"/>
      <c r="D85" s="65"/>
      <c r="E85" s="65"/>
      <c r="F85" s="65"/>
      <c r="G85" s="65"/>
      <c r="H85" s="66"/>
      <c r="I85" s="63">
        <v>1</v>
      </c>
    </row>
  </sheetData>
  <sheetProtection algorithmName="SHA-512" hashValue="Bl5XalIXWwsRleGUB1Ct9PaqdMO+iGpomLkwB4fr3x2cPPAdJET7W6bcSP7tMa4DVogpBCOyAa7qoqMzmwAnwg==" saltValue="Sa3Eqq0aEqjnhxtvQAMZSQ==" spinCount="100000" sheet="1" objects="1" scenarios="1"/>
  <mergeCells count="97">
    <mergeCell ref="C74:G74"/>
    <mergeCell ref="C75:G75"/>
    <mergeCell ref="C76:G76"/>
    <mergeCell ref="C77:G77"/>
    <mergeCell ref="C78:G78"/>
    <mergeCell ref="C61:G61"/>
    <mergeCell ref="A79:H84"/>
    <mergeCell ref="C62:D62"/>
    <mergeCell ref="F62:H62"/>
    <mergeCell ref="A63:A78"/>
    <mergeCell ref="C63:G63"/>
    <mergeCell ref="C64:G64"/>
    <mergeCell ref="C65:G65"/>
    <mergeCell ref="C66:G66"/>
    <mergeCell ref="C67:G67"/>
    <mergeCell ref="C68:G68"/>
    <mergeCell ref="C69:G69"/>
    <mergeCell ref="C70:G70"/>
    <mergeCell ref="C71:G71"/>
    <mergeCell ref="C72:G72"/>
    <mergeCell ref="C73:G73"/>
    <mergeCell ref="A46:A61"/>
    <mergeCell ref="C46:G46"/>
    <mergeCell ref="C47:G47"/>
    <mergeCell ref="C48:G48"/>
    <mergeCell ref="C49:G49"/>
    <mergeCell ref="C50:G50"/>
    <mergeCell ref="C51:G51"/>
    <mergeCell ref="C52:G52"/>
    <mergeCell ref="C53:G53"/>
    <mergeCell ref="C54:G54"/>
    <mergeCell ref="C55:G55"/>
    <mergeCell ref="C56:G56"/>
    <mergeCell ref="C57:G57"/>
    <mergeCell ref="C58:G58"/>
    <mergeCell ref="C59:G59"/>
    <mergeCell ref="C60:G60"/>
    <mergeCell ref="A34:A35"/>
    <mergeCell ref="A27:A33"/>
    <mergeCell ref="C30:D30"/>
    <mergeCell ref="F30:H30"/>
    <mergeCell ref="C31:D31"/>
    <mergeCell ref="C29:H29"/>
    <mergeCell ref="C28:H28"/>
    <mergeCell ref="B32:B33"/>
    <mergeCell ref="C32:H33"/>
    <mergeCell ref="F31:H31"/>
    <mergeCell ref="C27:H27"/>
    <mergeCell ref="A36:A37"/>
    <mergeCell ref="H36:H37"/>
    <mergeCell ref="B36:G37"/>
    <mergeCell ref="A42:H44"/>
    <mergeCell ref="C45:D45"/>
    <mergeCell ref="F45:H45"/>
    <mergeCell ref="B38:C38"/>
    <mergeCell ref="E38:H41"/>
    <mergeCell ref="B39:C39"/>
    <mergeCell ref="B40:C40"/>
    <mergeCell ref="B41:C41"/>
    <mergeCell ref="A23:A26"/>
    <mergeCell ref="C23:H23"/>
    <mergeCell ref="C25:H25"/>
    <mergeCell ref="C9:G9"/>
    <mergeCell ref="C10:G10"/>
    <mergeCell ref="C11:G11"/>
    <mergeCell ref="C26:H26"/>
    <mergeCell ref="C21:C22"/>
    <mergeCell ref="D21:D22"/>
    <mergeCell ref="E21:E22"/>
    <mergeCell ref="G21:G22"/>
    <mergeCell ref="F21:F22"/>
    <mergeCell ref="H21:H22"/>
    <mergeCell ref="A21:A22"/>
    <mergeCell ref="A5:A20"/>
    <mergeCell ref="C18:G18"/>
    <mergeCell ref="B3:H3"/>
    <mergeCell ref="A1:C1"/>
    <mergeCell ref="B2:C2"/>
    <mergeCell ref="G2:H2"/>
    <mergeCell ref="C4:D4"/>
    <mergeCell ref="F1:H1"/>
    <mergeCell ref="D1:E1"/>
    <mergeCell ref="F4:H4"/>
    <mergeCell ref="C5:G5"/>
    <mergeCell ref="C6:G6"/>
    <mergeCell ref="C7:G7"/>
    <mergeCell ref="C13:G13"/>
    <mergeCell ref="C12:G12"/>
    <mergeCell ref="C8:G8"/>
    <mergeCell ref="C15:G15"/>
    <mergeCell ref="B24:B26"/>
    <mergeCell ref="C14:G14"/>
    <mergeCell ref="C19:G19"/>
    <mergeCell ref="C24:H24"/>
    <mergeCell ref="C20:G20"/>
    <mergeCell ref="C16:G16"/>
    <mergeCell ref="C17:G17"/>
  </mergeCells>
  <phoneticPr fontId="2"/>
  <pageMargins left="0.98425196850393704" right="0.39370078740157483" top="0.39370078740157483" bottom="0.39370078740157483" header="0" footer="0"/>
  <pageSetup paperSize="9" orientation="portrait" horizontalDpi="300" verticalDpi="300" r:id="rId1"/>
  <headerFooter alignWithMargins="0">
    <oddHeader>&amp;L様式 3-1</oddHeader>
    <oddFooter>&amp;L一般財団法人自転車産業振興協会技術研究所     2026/6/1　改訂
&amp;R&amp;P/&amp;N</oddFooter>
  </headerFooter>
  <rowBreaks count="1" manualBreakCount="1">
    <brk id="42" max="7" man="1"/>
  </row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8B65831-56E0-4513-A241-A968F05A7DCF}">
          <x14:formula1>
            <xm:f>非表示_選択肢!$B$2:$B$7</xm:f>
          </x14:formula1>
          <xm:sqref>B22</xm:sqref>
        </x14:dataValidation>
        <x14:dataValidation type="list" allowBlank="1" showInputMessage="1" showErrorMessage="1" xr:uid="{2FEB9D66-F45A-4243-9A3F-42D856514FD1}">
          <x14:formula1>
            <xm:f>非表示_選択肢!$B$9:$B$12</xm:f>
          </x14:formula1>
          <xm:sqref>B24:B26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0BDB-47BF-4B48-8932-3F39CE560FAC}">
  <dimension ref="A1:N78"/>
  <sheetViews>
    <sheetView view="pageBreakPreview" zoomScale="85" zoomScaleNormal="100" zoomScaleSheetLayoutView="85" zoomScalePageLayoutView="85" workbookViewId="0">
      <selection activeCell="N65" sqref="N65"/>
    </sheetView>
  </sheetViews>
  <sheetFormatPr defaultColWidth="9" defaultRowHeight="16.5" x14ac:dyDescent="0.2"/>
  <cols>
    <col min="1" max="1" width="11.59765625" style="65" customWidth="1"/>
    <col min="2" max="2" width="13.3984375" style="65" customWidth="1"/>
    <col min="3" max="8" width="12" style="65" customWidth="1"/>
    <col min="9" max="9" width="3.3984375" style="91" hidden="1" customWidth="1"/>
    <col min="10" max="10" width="3.3984375" style="91" customWidth="1"/>
    <col min="11" max="11" width="9.796875" style="93" bestFit="1" customWidth="1"/>
    <col min="12" max="12" width="13.59765625" style="93" bestFit="1" customWidth="1"/>
    <col min="13" max="13" width="9" style="65"/>
    <col min="14" max="14" width="9" style="94"/>
    <col min="15" max="16384" width="9" style="65"/>
  </cols>
  <sheetData>
    <row r="1" spans="1:12" s="91" customFormat="1" x14ac:dyDescent="0.2">
      <c r="A1" s="335" t="s">
        <v>423</v>
      </c>
      <c r="B1" s="335"/>
      <c r="C1" s="335"/>
      <c r="D1" s="427" t="s">
        <v>152</v>
      </c>
      <c r="E1" s="427"/>
      <c r="F1" s="336" t="s">
        <v>422</v>
      </c>
      <c r="G1" s="336"/>
      <c r="H1" s="336"/>
      <c r="I1" s="173">
        <v>1</v>
      </c>
      <c r="J1" s="173"/>
      <c r="K1" s="90"/>
      <c r="L1" s="90"/>
    </row>
    <row r="2" spans="1:12" ht="33" x14ac:dyDescent="0.2">
      <c r="A2" s="60" t="s">
        <v>137</v>
      </c>
      <c r="B2" s="428" t="str">
        <f>IF('試験依頼書（規定試験）'!B2="","",'試験依頼書（規定試験）'!B2)</f>
        <v/>
      </c>
      <c r="C2" s="429"/>
      <c r="D2" s="73" t="s">
        <v>10</v>
      </c>
      <c r="E2" s="92"/>
      <c r="F2" s="75" t="s">
        <v>8</v>
      </c>
      <c r="G2" s="430"/>
      <c r="H2" s="431"/>
      <c r="I2" s="173" t="s">
        <v>155</v>
      </c>
      <c r="J2" s="173"/>
    </row>
    <row r="3" spans="1:12" ht="33" x14ac:dyDescent="0.2">
      <c r="A3" s="60" t="s">
        <v>112</v>
      </c>
      <c r="B3" s="426" t="str">
        <f>IF('試験依頼書（規定試験）'!B3="","",'試験依頼書（規定試験）'!B3)</f>
        <v/>
      </c>
      <c r="C3" s="426"/>
      <c r="D3" s="426"/>
      <c r="E3" s="426"/>
      <c r="F3" s="426"/>
      <c r="G3" s="426"/>
      <c r="H3" s="426"/>
      <c r="I3" s="173" t="s">
        <v>155</v>
      </c>
      <c r="J3" s="173"/>
    </row>
    <row r="4" spans="1:12" x14ac:dyDescent="0.2">
      <c r="A4" s="76" t="s">
        <v>127</v>
      </c>
      <c r="B4" s="76" t="s">
        <v>128</v>
      </c>
      <c r="C4" s="425">
        <f>'試験依頼書（規定試験）'!C4</f>
        <v>0</v>
      </c>
      <c r="D4" s="425"/>
      <c r="E4" s="76" t="s">
        <v>114</v>
      </c>
      <c r="F4" s="425">
        <f>'試験依頼書（規定試験）'!F4</f>
        <v>0</v>
      </c>
      <c r="G4" s="425"/>
      <c r="H4" s="425"/>
      <c r="I4" s="91">
        <v>1</v>
      </c>
    </row>
    <row r="5" spans="1:12" ht="26" x14ac:dyDescent="0.2">
      <c r="A5" s="389" t="s">
        <v>129</v>
      </c>
      <c r="B5" s="95" t="s">
        <v>108</v>
      </c>
      <c r="C5" s="424" t="s">
        <v>107</v>
      </c>
      <c r="D5" s="424"/>
      <c r="E5" s="424"/>
      <c r="F5" s="424"/>
      <c r="G5" s="424"/>
      <c r="H5" s="95" t="s">
        <v>412</v>
      </c>
      <c r="I5" s="64" t="s">
        <v>155</v>
      </c>
      <c r="J5" s="64"/>
      <c r="K5" s="96" t="s">
        <v>413</v>
      </c>
      <c r="L5" s="96" t="s">
        <v>414</v>
      </c>
    </row>
    <row r="6" spans="1:12" x14ac:dyDescent="0.2">
      <c r="A6" s="389"/>
      <c r="B6" s="89" t="str">
        <f>IF('試験依頼書（規定試験）'!B6="","",'試験依頼書（規定試験）'!B6)</f>
        <v/>
      </c>
      <c r="C6" s="400" t="str">
        <f>'試験依頼書（規定試験）'!C6</f>
        <v/>
      </c>
      <c r="D6" s="400"/>
      <c r="E6" s="400"/>
      <c r="F6" s="400"/>
      <c r="G6" s="400"/>
      <c r="H6" s="89" t="str">
        <f>IF('試験依頼書（規定試験）'!H6="","",'試験依頼書（規定試験）'!H6)</f>
        <v/>
      </c>
      <c r="K6" s="96" t="str">
        <f>IF(B6="","",VLOOKUP(B6,手数料表!$A$1:$J$410,8))</f>
        <v/>
      </c>
      <c r="L6" s="96" t="str">
        <f>IF(H6="","",H6*K6)</f>
        <v/>
      </c>
    </row>
    <row r="7" spans="1:12" x14ac:dyDescent="0.2">
      <c r="A7" s="389"/>
      <c r="B7" s="89" t="str">
        <f>IF('試験依頼書（規定試験）'!B7="","",'試験依頼書（規定試験）'!B7)</f>
        <v/>
      </c>
      <c r="C7" s="400" t="str">
        <f>'試験依頼書（規定試験）'!C7</f>
        <v/>
      </c>
      <c r="D7" s="400"/>
      <c r="E7" s="400"/>
      <c r="F7" s="400"/>
      <c r="G7" s="400"/>
      <c r="H7" s="89" t="str">
        <f>IF('試験依頼書（規定試験）'!H7="","",'試験依頼書（規定試験）'!H7)</f>
        <v/>
      </c>
      <c r="K7" s="96" t="str">
        <f>IF(B7="","",VLOOKUP(B7,手数料表!$A$1:$J$410,8))</f>
        <v/>
      </c>
      <c r="L7" s="96" t="str">
        <f t="shared" ref="L7:L20" si="0">IF(H7="","",H7*K7)</f>
        <v/>
      </c>
    </row>
    <row r="8" spans="1:12" x14ac:dyDescent="0.2">
      <c r="A8" s="389"/>
      <c r="B8" s="89" t="str">
        <f>IF('試験依頼書（規定試験）'!B8="","",'試験依頼書（規定試験）'!B8)</f>
        <v/>
      </c>
      <c r="C8" s="400" t="str">
        <f>'試験依頼書（規定試験）'!C8</f>
        <v/>
      </c>
      <c r="D8" s="400"/>
      <c r="E8" s="400"/>
      <c r="F8" s="400"/>
      <c r="G8" s="400"/>
      <c r="H8" s="89" t="str">
        <f>IF('試験依頼書（規定試験）'!H8="","",'試験依頼書（規定試験）'!H8)</f>
        <v/>
      </c>
      <c r="K8" s="96" t="str">
        <f>IF(B8="","",VLOOKUP(B8,手数料表!$A$1:$J$410,8))</f>
        <v/>
      </c>
      <c r="L8" s="96" t="str">
        <f t="shared" si="0"/>
        <v/>
      </c>
    </row>
    <row r="9" spans="1:12" x14ac:dyDescent="0.2">
      <c r="A9" s="389"/>
      <c r="B9" s="89" t="str">
        <f>IF('試験依頼書（規定試験）'!B9="","",'試験依頼書（規定試験）'!B9)</f>
        <v/>
      </c>
      <c r="C9" s="400" t="str">
        <f>'試験依頼書（規定試験）'!C9</f>
        <v/>
      </c>
      <c r="D9" s="400"/>
      <c r="E9" s="400"/>
      <c r="F9" s="400"/>
      <c r="G9" s="400"/>
      <c r="H9" s="89" t="str">
        <f>IF('試験依頼書（規定試験）'!H9="","",'試験依頼書（規定試験）'!H9)</f>
        <v/>
      </c>
      <c r="K9" s="96" t="str">
        <f>IF(B9="","",VLOOKUP(B9,手数料表!$A$1:$J$410,8))</f>
        <v/>
      </c>
      <c r="L9" s="96" t="str">
        <f t="shared" si="0"/>
        <v/>
      </c>
    </row>
    <row r="10" spans="1:12" x14ac:dyDescent="0.2">
      <c r="A10" s="389"/>
      <c r="B10" s="89" t="str">
        <f>IF('試験依頼書（規定試験）'!B10="","",'試験依頼書（規定試験）'!B10)</f>
        <v/>
      </c>
      <c r="C10" s="400" t="str">
        <f>'試験依頼書（規定試験）'!C10</f>
        <v/>
      </c>
      <c r="D10" s="400"/>
      <c r="E10" s="400"/>
      <c r="F10" s="400"/>
      <c r="G10" s="400"/>
      <c r="H10" s="89" t="str">
        <f>IF('試験依頼書（規定試験）'!H10="","",'試験依頼書（規定試験）'!H10)</f>
        <v/>
      </c>
      <c r="K10" s="96" t="str">
        <f>IF(B10="","",VLOOKUP(B10,手数料表!$A$1:$J$410,8))</f>
        <v/>
      </c>
      <c r="L10" s="96" t="str">
        <f t="shared" si="0"/>
        <v/>
      </c>
    </row>
    <row r="11" spans="1:12" x14ac:dyDescent="0.2">
      <c r="A11" s="389"/>
      <c r="B11" s="89" t="str">
        <f>IF('試験依頼書（規定試験）'!B11="","",'試験依頼書（規定試験）'!B11)</f>
        <v/>
      </c>
      <c r="C11" s="400" t="str">
        <f>'試験依頼書（規定試験）'!C11</f>
        <v/>
      </c>
      <c r="D11" s="400"/>
      <c r="E11" s="400"/>
      <c r="F11" s="400"/>
      <c r="G11" s="400"/>
      <c r="H11" s="89" t="str">
        <f>IF('試験依頼書（規定試験）'!H11="","",'試験依頼書（規定試験）'!H11)</f>
        <v/>
      </c>
      <c r="K11" s="96" t="str">
        <f>IF(B11="","",VLOOKUP(B11,手数料表!$A$1:$J$410,8))</f>
        <v/>
      </c>
      <c r="L11" s="96" t="str">
        <f t="shared" si="0"/>
        <v/>
      </c>
    </row>
    <row r="12" spans="1:12" x14ac:dyDescent="0.2">
      <c r="A12" s="389"/>
      <c r="B12" s="89" t="str">
        <f>IF('試験依頼書（規定試験）'!B12="","",'試験依頼書（規定試験）'!B12)</f>
        <v/>
      </c>
      <c r="C12" s="400" t="str">
        <f>'試験依頼書（規定試験）'!C12</f>
        <v/>
      </c>
      <c r="D12" s="400"/>
      <c r="E12" s="400"/>
      <c r="F12" s="400"/>
      <c r="G12" s="400"/>
      <c r="H12" s="89" t="str">
        <f>IF('試験依頼書（規定試験）'!H12="","",'試験依頼書（規定試験）'!H12)</f>
        <v/>
      </c>
      <c r="K12" s="96" t="str">
        <f>IF(B12="","",VLOOKUP(B12,手数料表!$A$1:$J$410,8))</f>
        <v/>
      </c>
      <c r="L12" s="96" t="str">
        <f t="shared" si="0"/>
        <v/>
      </c>
    </row>
    <row r="13" spans="1:12" x14ac:dyDescent="0.2">
      <c r="A13" s="389"/>
      <c r="B13" s="89" t="str">
        <f>IF('試験依頼書（規定試験）'!B13="","",'試験依頼書（規定試験）'!B13)</f>
        <v/>
      </c>
      <c r="C13" s="400" t="str">
        <f>'試験依頼書（規定試験）'!C13</f>
        <v/>
      </c>
      <c r="D13" s="400"/>
      <c r="E13" s="400"/>
      <c r="F13" s="400"/>
      <c r="G13" s="400"/>
      <c r="H13" s="89" t="str">
        <f>IF('試験依頼書（規定試験）'!H13="","",'試験依頼書（規定試験）'!H13)</f>
        <v/>
      </c>
      <c r="K13" s="96" t="str">
        <f>IF(B13="","",VLOOKUP(B13,手数料表!$A$1:$J$410,8))</f>
        <v/>
      </c>
      <c r="L13" s="96" t="str">
        <f t="shared" si="0"/>
        <v/>
      </c>
    </row>
    <row r="14" spans="1:12" x14ac:dyDescent="0.2">
      <c r="A14" s="389"/>
      <c r="B14" s="89" t="str">
        <f>IF('試験依頼書（規定試験）'!B14="","",'試験依頼書（規定試験）'!B14)</f>
        <v/>
      </c>
      <c r="C14" s="400" t="str">
        <f>'試験依頼書（規定試験）'!C14</f>
        <v/>
      </c>
      <c r="D14" s="400"/>
      <c r="E14" s="400"/>
      <c r="F14" s="400"/>
      <c r="G14" s="400"/>
      <c r="H14" s="89" t="str">
        <f>IF('試験依頼書（規定試験）'!H14="","",'試験依頼書（規定試験）'!H14)</f>
        <v/>
      </c>
      <c r="K14" s="96" t="str">
        <f>IF(B14="","",VLOOKUP(B14,手数料表!$A$1:$J$410,8))</f>
        <v/>
      </c>
      <c r="L14" s="96" t="str">
        <f t="shared" si="0"/>
        <v/>
      </c>
    </row>
    <row r="15" spans="1:12" x14ac:dyDescent="0.2">
      <c r="A15" s="389"/>
      <c r="B15" s="89" t="str">
        <f>IF('試験依頼書（規定試験）'!B15="","",'試験依頼書（規定試験）'!B15)</f>
        <v/>
      </c>
      <c r="C15" s="400" t="str">
        <f>'試験依頼書（規定試験）'!C15</f>
        <v/>
      </c>
      <c r="D15" s="400"/>
      <c r="E15" s="400"/>
      <c r="F15" s="400"/>
      <c r="G15" s="400"/>
      <c r="H15" s="89" t="str">
        <f>IF('試験依頼書（規定試験）'!H15="","",'試験依頼書（規定試験）'!H15)</f>
        <v/>
      </c>
      <c r="K15" s="96" t="str">
        <f>IF(B15="","",VLOOKUP(B15,手数料表!$A$1:$J$410,8))</f>
        <v/>
      </c>
      <c r="L15" s="96" t="str">
        <f t="shared" si="0"/>
        <v/>
      </c>
    </row>
    <row r="16" spans="1:12" x14ac:dyDescent="0.2">
      <c r="A16" s="389"/>
      <c r="B16" s="89" t="str">
        <f>IF('試験依頼書（規定試験）'!B16="","",'試験依頼書（規定試験）'!B16)</f>
        <v/>
      </c>
      <c r="C16" s="400" t="str">
        <f>'試験依頼書（規定試験）'!C16</f>
        <v/>
      </c>
      <c r="D16" s="400"/>
      <c r="E16" s="400"/>
      <c r="F16" s="400"/>
      <c r="G16" s="400"/>
      <c r="H16" s="89" t="str">
        <f>IF('試験依頼書（規定試験）'!H16="","",'試験依頼書（規定試験）'!H16)</f>
        <v/>
      </c>
      <c r="K16" s="96" t="str">
        <f>IF(B16="","",VLOOKUP(B16,手数料表!$A$1:$J$410,8))</f>
        <v/>
      </c>
      <c r="L16" s="96" t="str">
        <f t="shared" si="0"/>
        <v/>
      </c>
    </row>
    <row r="17" spans="1:12" x14ac:dyDescent="0.2">
      <c r="A17" s="389"/>
      <c r="B17" s="89" t="str">
        <f>IF('試験依頼書（規定試験）'!B17="","",'試験依頼書（規定試験）'!B17)</f>
        <v/>
      </c>
      <c r="C17" s="400" t="str">
        <f>'試験依頼書（規定試験）'!C17</f>
        <v/>
      </c>
      <c r="D17" s="400"/>
      <c r="E17" s="400"/>
      <c r="F17" s="400"/>
      <c r="G17" s="400"/>
      <c r="H17" s="89" t="str">
        <f>IF('試験依頼書（規定試験）'!H17="","",'試験依頼書（規定試験）'!H17)</f>
        <v/>
      </c>
      <c r="K17" s="96" t="str">
        <f>IF(B17="","",VLOOKUP(B17,手数料表!$A$1:$J$410,8))</f>
        <v/>
      </c>
      <c r="L17" s="96" t="str">
        <f t="shared" si="0"/>
        <v/>
      </c>
    </row>
    <row r="18" spans="1:12" x14ac:dyDescent="0.2">
      <c r="A18" s="389"/>
      <c r="B18" s="89"/>
      <c r="C18" s="400" t="str">
        <f>'試験依頼書（規定試験）'!C18</f>
        <v/>
      </c>
      <c r="D18" s="400"/>
      <c r="E18" s="400"/>
      <c r="F18" s="400"/>
      <c r="G18" s="400"/>
      <c r="H18" s="89" t="str">
        <f>IF('試験依頼書（規定試験）'!H18="","",'試験依頼書（規定試験）'!H18)</f>
        <v/>
      </c>
      <c r="K18" s="96" t="str">
        <f>IF(B18="","",VLOOKUP(B18,手数料表!$A$1:$J$410,8))</f>
        <v/>
      </c>
      <c r="L18" s="96" t="str">
        <f t="shared" si="0"/>
        <v/>
      </c>
    </row>
    <row r="19" spans="1:12" x14ac:dyDescent="0.2">
      <c r="A19" s="389"/>
      <c r="B19" s="89" t="str">
        <f>IF('試験依頼書（規定試験）'!B19="","",'試験依頼書（規定試験）'!B19)</f>
        <v/>
      </c>
      <c r="C19" s="400" t="str">
        <f>'試験依頼書（規定試験）'!C19</f>
        <v/>
      </c>
      <c r="D19" s="400"/>
      <c r="E19" s="400"/>
      <c r="F19" s="400"/>
      <c r="G19" s="400"/>
      <c r="H19" s="89" t="str">
        <f>IF('試験依頼書（規定試験）'!H19="","",'試験依頼書（規定試験）'!H19)</f>
        <v/>
      </c>
      <c r="K19" s="96" t="str">
        <f>IF(B19="","",VLOOKUP(B19,手数料表!$A$1:$J$410,8))</f>
        <v/>
      </c>
      <c r="L19" s="96" t="str">
        <f t="shared" si="0"/>
        <v/>
      </c>
    </row>
    <row r="20" spans="1:12" x14ac:dyDescent="0.2">
      <c r="A20" s="389"/>
      <c r="B20" s="89" t="str">
        <f>IF('試験依頼書（規定試験）'!B20="","",'試験依頼書（規定試験）'!B20)</f>
        <v/>
      </c>
      <c r="C20" s="400" t="str">
        <f>'試験依頼書（規定試験）'!C20</f>
        <v/>
      </c>
      <c r="D20" s="400"/>
      <c r="E20" s="400"/>
      <c r="F20" s="400"/>
      <c r="G20" s="400"/>
      <c r="H20" s="89" t="str">
        <f>IF('試験依頼書（規定試験）'!H20="","",'試験依頼書（規定試験）'!H20)</f>
        <v/>
      </c>
      <c r="K20" s="96" t="str">
        <f>IF(B20="","",VLOOKUP(B20,手数料表!$A$1:$J$410,8))</f>
        <v/>
      </c>
      <c r="L20" s="96" t="str">
        <f t="shared" si="0"/>
        <v/>
      </c>
    </row>
    <row r="21" spans="1:12" x14ac:dyDescent="0.2">
      <c r="A21" s="76" t="s">
        <v>130</v>
      </c>
      <c r="B21" s="76" t="s">
        <v>128</v>
      </c>
      <c r="C21" s="425">
        <f>'試験依頼書（規定試験）'!C45</f>
        <v>0</v>
      </c>
      <c r="D21" s="425"/>
      <c r="E21" s="76" t="s">
        <v>114</v>
      </c>
      <c r="F21" s="425">
        <f>'試験依頼書（規定試験）'!F45</f>
        <v>0</v>
      </c>
      <c r="G21" s="425"/>
      <c r="H21" s="425"/>
      <c r="I21" s="91">
        <v>1</v>
      </c>
      <c r="K21" s="96"/>
      <c r="L21" s="96"/>
    </row>
    <row r="22" spans="1:12" ht="26" x14ac:dyDescent="0.2">
      <c r="A22" s="389" t="s">
        <v>129</v>
      </c>
      <c r="B22" s="95" t="s">
        <v>108</v>
      </c>
      <c r="C22" s="424" t="s">
        <v>107</v>
      </c>
      <c r="D22" s="424"/>
      <c r="E22" s="424"/>
      <c r="F22" s="424"/>
      <c r="G22" s="424"/>
      <c r="H22" s="95" t="s">
        <v>412</v>
      </c>
      <c r="I22" s="64" t="s">
        <v>155</v>
      </c>
      <c r="J22" s="64"/>
      <c r="K22" s="96"/>
      <c r="L22" s="96"/>
    </row>
    <row r="23" spans="1:12" x14ac:dyDescent="0.2">
      <c r="A23" s="389"/>
      <c r="B23" s="89" t="str">
        <f>IF('試験依頼書（規定試験）'!B47="","",'試験依頼書（規定試験）'!B47)</f>
        <v/>
      </c>
      <c r="C23" s="400" t="str">
        <f>'試験依頼書（規定試験）'!C47</f>
        <v/>
      </c>
      <c r="D23" s="400"/>
      <c r="E23" s="400"/>
      <c r="F23" s="400"/>
      <c r="G23" s="400"/>
      <c r="H23" s="89" t="str">
        <f>IF('試験依頼書（規定試験）'!H47="","",'試験依頼書（規定試験）'!H47)</f>
        <v/>
      </c>
      <c r="K23" s="96" t="str">
        <f>IF(B23="","",VLOOKUP(B23,手数料表!$A$1:$J$410,8))</f>
        <v/>
      </c>
      <c r="L23" s="96" t="str">
        <f t="shared" ref="L23:L37" si="1">IF(H23="","",H23*K23)</f>
        <v/>
      </c>
    </row>
    <row r="24" spans="1:12" x14ac:dyDescent="0.2">
      <c r="A24" s="389"/>
      <c r="B24" s="89" t="str">
        <f>IF('試験依頼書（規定試験）'!B48="","",'試験依頼書（規定試験）'!B48)</f>
        <v/>
      </c>
      <c r="C24" s="400" t="str">
        <f>'試験依頼書（規定試験）'!C48</f>
        <v/>
      </c>
      <c r="D24" s="400"/>
      <c r="E24" s="400"/>
      <c r="F24" s="400"/>
      <c r="G24" s="400"/>
      <c r="H24" s="89" t="str">
        <f>IF('試験依頼書（規定試験）'!H48="","",'試験依頼書（規定試験）'!H48)</f>
        <v/>
      </c>
      <c r="K24" s="96" t="str">
        <f>IF(B24="","",VLOOKUP(B24,手数料表!$A$1:$J$410,8))</f>
        <v/>
      </c>
      <c r="L24" s="96" t="str">
        <f t="shared" si="1"/>
        <v/>
      </c>
    </row>
    <row r="25" spans="1:12" x14ac:dyDescent="0.2">
      <c r="A25" s="389"/>
      <c r="B25" s="89" t="str">
        <f>IF('試験依頼書（規定試験）'!B49="","",'試験依頼書（規定試験）'!B49)</f>
        <v/>
      </c>
      <c r="C25" s="400" t="str">
        <f>'試験依頼書（規定試験）'!C49</f>
        <v/>
      </c>
      <c r="D25" s="400"/>
      <c r="E25" s="400"/>
      <c r="F25" s="400"/>
      <c r="G25" s="400"/>
      <c r="H25" s="89" t="str">
        <f>IF('試験依頼書（規定試験）'!H49="","",'試験依頼書（規定試験）'!H49)</f>
        <v/>
      </c>
      <c r="K25" s="96" t="str">
        <f>IF(B25="","",VLOOKUP(B25,手数料表!$A$1:$J$410,8))</f>
        <v/>
      </c>
      <c r="L25" s="96" t="str">
        <f t="shared" si="1"/>
        <v/>
      </c>
    </row>
    <row r="26" spans="1:12" x14ac:dyDescent="0.2">
      <c r="A26" s="389"/>
      <c r="B26" s="89" t="str">
        <f>IF('試験依頼書（規定試験）'!B50="","",'試験依頼書（規定試験）'!B50)</f>
        <v/>
      </c>
      <c r="C26" s="400" t="str">
        <f>'試験依頼書（規定試験）'!C50</f>
        <v/>
      </c>
      <c r="D26" s="400"/>
      <c r="E26" s="400"/>
      <c r="F26" s="400"/>
      <c r="G26" s="400"/>
      <c r="H26" s="89" t="str">
        <f>IF('試験依頼書（規定試験）'!H50="","",'試験依頼書（規定試験）'!H50)</f>
        <v/>
      </c>
      <c r="K26" s="96" t="str">
        <f>IF(B26="","",VLOOKUP(B26,手数料表!$A$1:$J$410,8))</f>
        <v/>
      </c>
      <c r="L26" s="96" t="str">
        <f t="shared" si="1"/>
        <v/>
      </c>
    </row>
    <row r="27" spans="1:12" x14ac:dyDescent="0.2">
      <c r="A27" s="389"/>
      <c r="B27" s="89" t="str">
        <f>IF('試験依頼書（規定試験）'!B51="","",'試験依頼書（規定試験）'!B51)</f>
        <v/>
      </c>
      <c r="C27" s="400" t="str">
        <f>'試験依頼書（規定試験）'!C51</f>
        <v/>
      </c>
      <c r="D27" s="400"/>
      <c r="E27" s="400"/>
      <c r="F27" s="400"/>
      <c r="G27" s="400"/>
      <c r="H27" s="89" t="str">
        <f>IF('試験依頼書（規定試験）'!H51="","",'試験依頼書（規定試験）'!H51)</f>
        <v/>
      </c>
      <c r="K27" s="96" t="str">
        <f>IF(B27="","",VLOOKUP(B27,手数料表!$A$1:$J$410,8))</f>
        <v/>
      </c>
      <c r="L27" s="96" t="str">
        <f t="shared" si="1"/>
        <v/>
      </c>
    </row>
    <row r="28" spans="1:12" x14ac:dyDescent="0.2">
      <c r="A28" s="389"/>
      <c r="B28" s="89" t="str">
        <f>IF('試験依頼書（規定試験）'!B52="","",'試験依頼書（規定試験）'!B52)</f>
        <v/>
      </c>
      <c r="C28" s="400" t="str">
        <f>'試験依頼書（規定試験）'!C52</f>
        <v/>
      </c>
      <c r="D28" s="400"/>
      <c r="E28" s="400"/>
      <c r="F28" s="400"/>
      <c r="G28" s="400"/>
      <c r="H28" s="89" t="str">
        <f>IF('試験依頼書（規定試験）'!H52="","",'試験依頼書（規定試験）'!H52)</f>
        <v/>
      </c>
      <c r="K28" s="96" t="str">
        <f>IF(B28="","",VLOOKUP(B28,手数料表!$A$1:$J$410,8))</f>
        <v/>
      </c>
      <c r="L28" s="96" t="str">
        <f t="shared" si="1"/>
        <v/>
      </c>
    </row>
    <row r="29" spans="1:12" x14ac:dyDescent="0.2">
      <c r="A29" s="389"/>
      <c r="B29" s="89" t="str">
        <f>IF('試験依頼書（規定試験）'!B53="","",'試験依頼書（規定試験）'!B53)</f>
        <v/>
      </c>
      <c r="C29" s="400" t="str">
        <f>'試験依頼書（規定試験）'!C53</f>
        <v/>
      </c>
      <c r="D29" s="400"/>
      <c r="E29" s="400"/>
      <c r="F29" s="400"/>
      <c r="G29" s="400"/>
      <c r="H29" s="89" t="str">
        <f>IF('試験依頼書（規定試験）'!H53="","",'試験依頼書（規定試験）'!H53)</f>
        <v/>
      </c>
      <c r="K29" s="96" t="str">
        <f>IF(B29="","",VLOOKUP(B29,手数料表!$A$1:$J$410,8))</f>
        <v/>
      </c>
      <c r="L29" s="96" t="str">
        <f t="shared" si="1"/>
        <v/>
      </c>
    </row>
    <row r="30" spans="1:12" x14ac:dyDescent="0.2">
      <c r="A30" s="389"/>
      <c r="B30" s="89" t="str">
        <f>IF('試験依頼書（規定試験）'!B54="","",'試験依頼書（規定試験）'!B54)</f>
        <v/>
      </c>
      <c r="C30" s="400" t="str">
        <f>'試験依頼書（規定試験）'!C54</f>
        <v/>
      </c>
      <c r="D30" s="400"/>
      <c r="E30" s="400"/>
      <c r="F30" s="400"/>
      <c r="G30" s="400"/>
      <c r="H30" s="89" t="str">
        <f>IF('試験依頼書（規定試験）'!H54="","",'試験依頼書（規定試験）'!H54)</f>
        <v/>
      </c>
      <c r="K30" s="96" t="str">
        <f>IF(B30="","",VLOOKUP(B30,手数料表!$A$1:$J$410,8))</f>
        <v/>
      </c>
      <c r="L30" s="96" t="str">
        <f t="shared" si="1"/>
        <v/>
      </c>
    </row>
    <row r="31" spans="1:12" x14ac:dyDescent="0.2">
      <c r="A31" s="389"/>
      <c r="B31" s="89" t="str">
        <f>IF('試験依頼書（規定試験）'!B55="","",'試験依頼書（規定試験）'!B55)</f>
        <v/>
      </c>
      <c r="C31" s="400" t="str">
        <f>'試験依頼書（規定試験）'!C55</f>
        <v/>
      </c>
      <c r="D31" s="400"/>
      <c r="E31" s="400"/>
      <c r="F31" s="400"/>
      <c r="G31" s="400"/>
      <c r="H31" s="89" t="str">
        <f>IF('試験依頼書（規定試験）'!H55="","",'試験依頼書（規定試験）'!H55)</f>
        <v/>
      </c>
      <c r="K31" s="96" t="str">
        <f>IF(B31="","",VLOOKUP(B31,手数料表!$A$1:$J$410,8))</f>
        <v/>
      </c>
      <c r="L31" s="96" t="str">
        <f t="shared" si="1"/>
        <v/>
      </c>
    </row>
    <row r="32" spans="1:12" x14ac:dyDescent="0.2">
      <c r="A32" s="389"/>
      <c r="B32" s="89" t="str">
        <f>IF('試験依頼書（規定試験）'!B56="","",'試験依頼書（規定試験）'!B56)</f>
        <v/>
      </c>
      <c r="C32" s="400" t="str">
        <f>'試験依頼書（規定試験）'!C56</f>
        <v/>
      </c>
      <c r="D32" s="400"/>
      <c r="E32" s="400"/>
      <c r="F32" s="400"/>
      <c r="G32" s="400"/>
      <c r="H32" s="89" t="str">
        <f>IF('試験依頼書（規定試験）'!H56="","",'試験依頼書（規定試験）'!H56)</f>
        <v/>
      </c>
      <c r="K32" s="96" t="str">
        <f>IF(B32="","",VLOOKUP(B32,手数料表!$A$1:$J$410,8))</f>
        <v/>
      </c>
      <c r="L32" s="96" t="str">
        <f t="shared" si="1"/>
        <v/>
      </c>
    </row>
    <row r="33" spans="1:12" x14ac:dyDescent="0.2">
      <c r="A33" s="389"/>
      <c r="B33" s="89" t="str">
        <f>IF('試験依頼書（規定試験）'!B57="","",'試験依頼書（規定試験）'!B57)</f>
        <v/>
      </c>
      <c r="C33" s="400" t="str">
        <f>'試験依頼書（規定試験）'!C57</f>
        <v/>
      </c>
      <c r="D33" s="400"/>
      <c r="E33" s="400"/>
      <c r="F33" s="400"/>
      <c r="G33" s="400"/>
      <c r="H33" s="89" t="str">
        <f>IF('試験依頼書（規定試験）'!H57="","",'試験依頼書（規定試験）'!H57)</f>
        <v/>
      </c>
      <c r="K33" s="96" t="str">
        <f>IF(B33="","",VLOOKUP(B33,手数料表!$A$1:$J$410,8))</f>
        <v/>
      </c>
      <c r="L33" s="96" t="str">
        <f t="shared" si="1"/>
        <v/>
      </c>
    </row>
    <row r="34" spans="1:12" x14ac:dyDescent="0.2">
      <c r="A34" s="389"/>
      <c r="B34" s="89" t="str">
        <f>IF('試験依頼書（規定試験）'!B58="","",'試験依頼書（規定試験）'!B58)</f>
        <v/>
      </c>
      <c r="C34" s="400" t="str">
        <f>'試験依頼書（規定試験）'!C58</f>
        <v/>
      </c>
      <c r="D34" s="400"/>
      <c r="E34" s="400"/>
      <c r="F34" s="400"/>
      <c r="G34" s="400"/>
      <c r="H34" s="89" t="str">
        <f>IF('試験依頼書（規定試験）'!H58="","",'試験依頼書（規定試験）'!H58)</f>
        <v/>
      </c>
      <c r="K34" s="96" t="str">
        <f>IF(B34="","",VLOOKUP(B34,手数料表!$A$1:$J$410,8))</f>
        <v/>
      </c>
      <c r="L34" s="96" t="str">
        <f t="shared" si="1"/>
        <v/>
      </c>
    </row>
    <row r="35" spans="1:12" x14ac:dyDescent="0.2">
      <c r="A35" s="389"/>
      <c r="B35" s="89" t="str">
        <f>IF('試験依頼書（規定試験）'!B59="","",'試験依頼書（規定試験）'!B59)</f>
        <v/>
      </c>
      <c r="C35" s="400" t="str">
        <f>'試験依頼書（規定試験）'!C59</f>
        <v/>
      </c>
      <c r="D35" s="400"/>
      <c r="E35" s="400"/>
      <c r="F35" s="400"/>
      <c r="G35" s="400"/>
      <c r="H35" s="89" t="str">
        <f>IF('試験依頼書（規定試験）'!H59="","",'試験依頼書（規定試験）'!H59)</f>
        <v/>
      </c>
      <c r="K35" s="96" t="str">
        <f>IF(B35="","",VLOOKUP(B35,手数料表!$A$1:$J$410,8))</f>
        <v/>
      </c>
      <c r="L35" s="96" t="str">
        <f t="shared" si="1"/>
        <v/>
      </c>
    </row>
    <row r="36" spans="1:12" x14ac:dyDescent="0.2">
      <c r="A36" s="389"/>
      <c r="B36" s="89" t="str">
        <f>IF('試験依頼書（規定試験）'!B60="","",'試験依頼書（規定試験）'!B60)</f>
        <v/>
      </c>
      <c r="C36" s="400" t="str">
        <f>'試験依頼書（規定試験）'!C60</f>
        <v/>
      </c>
      <c r="D36" s="400"/>
      <c r="E36" s="400"/>
      <c r="F36" s="400"/>
      <c r="G36" s="400"/>
      <c r="H36" s="89" t="str">
        <f>IF('試験依頼書（規定試験）'!H60="","",'試験依頼書（規定試験）'!H60)</f>
        <v/>
      </c>
      <c r="K36" s="96" t="str">
        <f>IF(B36="","",VLOOKUP(B36,手数料表!$A$1:$J$410,8))</f>
        <v/>
      </c>
      <c r="L36" s="96" t="str">
        <f t="shared" si="1"/>
        <v/>
      </c>
    </row>
    <row r="37" spans="1:12" x14ac:dyDescent="0.2">
      <c r="A37" s="389"/>
      <c r="B37" s="89" t="str">
        <f>IF('試験依頼書（規定試験）'!B61="","",'試験依頼書（規定試験）'!B61)</f>
        <v/>
      </c>
      <c r="C37" s="400" t="str">
        <f>'試験依頼書（規定試験）'!C61</f>
        <v/>
      </c>
      <c r="D37" s="400"/>
      <c r="E37" s="400"/>
      <c r="F37" s="400"/>
      <c r="G37" s="400"/>
      <c r="H37" s="89" t="str">
        <f>IF('試験依頼書（規定試験）'!H61="","",'試験依頼書（規定試験）'!H61)</f>
        <v/>
      </c>
      <c r="K37" s="96" t="str">
        <f>IF(B37="","",VLOOKUP(B37,手数料表!$A$1:$J$410,8))</f>
        <v/>
      </c>
      <c r="L37" s="96" t="str">
        <f t="shared" si="1"/>
        <v/>
      </c>
    </row>
    <row r="38" spans="1:12" x14ac:dyDescent="0.2">
      <c r="A38" s="76" t="s">
        <v>131</v>
      </c>
      <c r="B38" s="76" t="s">
        <v>128</v>
      </c>
      <c r="C38" s="425">
        <f>'試験依頼書（規定試験）'!C62</f>
        <v>0</v>
      </c>
      <c r="D38" s="425"/>
      <c r="E38" s="76" t="s">
        <v>114</v>
      </c>
      <c r="F38" s="425">
        <f>'試験依頼書（規定試験）'!F62</f>
        <v>0</v>
      </c>
      <c r="G38" s="425"/>
      <c r="H38" s="425"/>
      <c r="I38" s="91">
        <v>1</v>
      </c>
      <c r="K38" s="96"/>
      <c r="L38" s="96"/>
    </row>
    <row r="39" spans="1:12" ht="26" x14ac:dyDescent="0.2">
      <c r="A39" s="389" t="s">
        <v>129</v>
      </c>
      <c r="B39" s="95" t="s">
        <v>108</v>
      </c>
      <c r="C39" s="424" t="s">
        <v>107</v>
      </c>
      <c r="D39" s="424"/>
      <c r="E39" s="424"/>
      <c r="F39" s="424"/>
      <c r="G39" s="424"/>
      <c r="H39" s="95" t="s">
        <v>412</v>
      </c>
      <c r="I39" s="64" t="s">
        <v>155</v>
      </c>
      <c r="J39" s="64"/>
      <c r="K39" s="96"/>
      <c r="L39" s="96"/>
    </row>
    <row r="40" spans="1:12" x14ac:dyDescent="0.2">
      <c r="A40" s="389"/>
      <c r="B40" s="89" t="str">
        <f>IF('試験依頼書（規定試験）'!B64="","",'試験依頼書（規定試験）'!B64)</f>
        <v/>
      </c>
      <c r="C40" s="400" t="str">
        <f>'試験依頼書（規定試験）'!C64</f>
        <v/>
      </c>
      <c r="D40" s="400"/>
      <c r="E40" s="400"/>
      <c r="F40" s="400"/>
      <c r="G40" s="400"/>
      <c r="H40" s="89" t="str">
        <f>IF('試験依頼書（規定試験）'!H64="","",'試験依頼書（規定試験）'!H64)</f>
        <v/>
      </c>
      <c r="K40" s="96" t="str">
        <f>IF(B40="","",VLOOKUP(B40,手数料表!$A$1:$J$410,8))</f>
        <v/>
      </c>
      <c r="L40" s="96" t="str">
        <f t="shared" ref="L40:L54" si="2">IF(H40="","",H40*K40)</f>
        <v/>
      </c>
    </row>
    <row r="41" spans="1:12" x14ac:dyDescent="0.2">
      <c r="A41" s="389"/>
      <c r="B41" s="89" t="str">
        <f>IF('試験依頼書（規定試験）'!B65="","",'試験依頼書（規定試験）'!B65)</f>
        <v/>
      </c>
      <c r="C41" s="400" t="str">
        <f>'試験依頼書（規定試験）'!C65</f>
        <v/>
      </c>
      <c r="D41" s="400"/>
      <c r="E41" s="400"/>
      <c r="F41" s="400"/>
      <c r="G41" s="400"/>
      <c r="H41" s="89" t="str">
        <f>IF('試験依頼書（規定試験）'!H65="","",'試験依頼書（規定試験）'!H65)</f>
        <v/>
      </c>
      <c r="K41" s="96" t="str">
        <f>IF(B41="","",VLOOKUP(B41,手数料表!$A$1:$J$410,8))</f>
        <v/>
      </c>
      <c r="L41" s="96" t="str">
        <f t="shared" si="2"/>
        <v/>
      </c>
    </row>
    <row r="42" spans="1:12" x14ac:dyDescent="0.2">
      <c r="A42" s="389"/>
      <c r="B42" s="89" t="str">
        <f>IF('試験依頼書（規定試験）'!B66="","",'試験依頼書（規定試験）'!B66)</f>
        <v/>
      </c>
      <c r="C42" s="400" t="str">
        <f>'試験依頼書（規定試験）'!C66</f>
        <v/>
      </c>
      <c r="D42" s="400"/>
      <c r="E42" s="400"/>
      <c r="F42" s="400"/>
      <c r="G42" s="400"/>
      <c r="H42" s="89" t="str">
        <f>IF('試験依頼書（規定試験）'!H66="","",'試験依頼書（規定試験）'!H66)</f>
        <v/>
      </c>
      <c r="K42" s="96" t="str">
        <f>IF(B42="","",VLOOKUP(B42,手数料表!$A$1:$J$410,8))</f>
        <v/>
      </c>
      <c r="L42" s="96" t="str">
        <f t="shared" si="2"/>
        <v/>
      </c>
    </row>
    <row r="43" spans="1:12" x14ac:dyDescent="0.2">
      <c r="A43" s="389"/>
      <c r="B43" s="89" t="str">
        <f>IF('試験依頼書（規定試験）'!B67="","",'試験依頼書（規定試験）'!B67)</f>
        <v/>
      </c>
      <c r="C43" s="400" t="str">
        <f>'試験依頼書（規定試験）'!C67</f>
        <v/>
      </c>
      <c r="D43" s="400"/>
      <c r="E43" s="400"/>
      <c r="F43" s="400"/>
      <c r="G43" s="400"/>
      <c r="H43" s="89" t="str">
        <f>IF('試験依頼書（規定試験）'!H67="","",'試験依頼書（規定試験）'!H67)</f>
        <v/>
      </c>
      <c r="K43" s="96" t="str">
        <f>IF(B43="","",VLOOKUP(B43,手数料表!$A$1:$J$410,8))</f>
        <v/>
      </c>
      <c r="L43" s="96" t="str">
        <f t="shared" si="2"/>
        <v/>
      </c>
    </row>
    <row r="44" spans="1:12" x14ac:dyDescent="0.2">
      <c r="A44" s="389"/>
      <c r="B44" s="89" t="str">
        <f>IF('試験依頼書（規定試験）'!B68="","",'試験依頼書（規定試験）'!B68)</f>
        <v/>
      </c>
      <c r="C44" s="400" t="str">
        <f>'試験依頼書（規定試験）'!C68</f>
        <v/>
      </c>
      <c r="D44" s="400"/>
      <c r="E44" s="400"/>
      <c r="F44" s="400"/>
      <c r="G44" s="400"/>
      <c r="H44" s="89" t="str">
        <f>IF('試験依頼書（規定試験）'!H68="","",'試験依頼書（規定試験）'!H68)</f>
        <v/>
      </c>
      <c r="K44" s="96" t="str">
        <f>IF(B44="","",VLOOKUP(B44,手数料表!$A$1:$J$410,8))</f>
        <v/>
      </c>
      <c r="L44" s="96" t="str">
        <f t="shared" si="2"/>
        <v/>
      </c>
    </row>
    <row r="45" spans="1:12" x14ac:dyDescent="0.2">
      <c r="A45" s="389"/>
      <c r="B45" s="89" t="str">
        <f>IF('試験依頼書（規定試験）'!B69="","",'試験依頼書（規定試験）'!B69)</f>
        <v/>
      </c>
      <c r="C45" s="400" t="str">
        <f>'試験依頼書（規定試験）'!C69</f>
        <v/>
      </c>
      <c r="D45" s="400"/>
      <c r="E45" s="400"/>
      <c r="F45" s="400"/>
      <c r="G45" s="400"/>
      <c r="H45" s="89" t="str">
        <f>IF('試験依頼書（規定試験）'!H69="","",'試験依頼書（規定試験）'!H69)</f>
        <v/>
      </c>
      <c r="K45" s="96" t="str">
        <f>IF(B45="","",VLOOKUP(B45,手数料表!$A$1:$J$410,8))</f>
        <v/>
      </c>
      <c r="L45" s="96" t="str">
        <f t="shared" si="2"/>
        <v/>
      </c>
    </row>
    <row r="46" spans="1:12" x14ac:dyDescent="0.2">
      <c r="A46" s="389"/>
      <c r="B46" s="89" t="str">
        <f>IF('試験依頼書（規定試験）'!B70="","",'試験依頼書（規定試験）'!B70)</f>
        <v/>
      </c>
      <c r="C46" s="400" t="str">
        <f>'試験依頼書（規定試験）'!C70</f>
        <v/>
      </c>
      <c r="D46" s="400"/>
      <c r="E46" s="400"/>
      <c r="F46" s="400"/>
      <c r="G46" s="400"/>
      <c r="H46" s="89" t="str">
        <f>IF('試験依頼書（規定試験）'!H70="","",'試験依頼書（規定試験）'!H70)</f>
        <v/>
      </c>
      <c r="K46" s="96" t="str">
        <f>IF(B46="","",VLOOKUP(B46,手数料表!$A$1:$J$410,8))</f>
        <v/>
      </c>
      <c r="L46" s="96" t="str">
        <f t="shared" si="2"/>
        <v/>
      </c>
    </row>
    <row r="47" spans="1:12" x14ac:dyDescent="0.2">
      <c r="A47" s="389"/>
      <c r="B47" s="89" t="str">
        <f>IF('試験依頼書（規定試験）'!B71="","",'試験依頼書（規定試験）'!B71)</f>
        <v/>
      </c>
      <c r="C47" s="400" t="str">
        <f>'試験依頼書（規定試験）'!C71</f>
        <v/>
      </c>
      <c r="D47" s="400"/>
      <c r="E47" s="400"/>
      <c r="F47" s="400"/>
      <c r="G47" s="400"/>
      <c r="H47" s="89" t="str">
        <f>IF('試験依頼書（規定試験）'!H71="","",'試験依頼書（規定試験）'!H71)</f>
        <v/>
      </c>
      <c r="K47" s="96" t="str">
        <f>IF(B47="","",VLOOKUP(B47,手数料表!$A$1:$J$410,8))</f>
        <v/>
      </c>
      <c r="L47" s="96" t="str">
        <f t="shared" si="2"/>
        <v/>
      </c>
    </row>
    <row r="48" spans="1:12" x14ac:dyDescent="0.2">
      <c r="A48" s="389"/>
      <c r="B48" s="89" t="str">
        <f>IF('試験依頼書（規定試験）'!B72="","",'試験依頼書（規定試験）'!B72)</f>
        <v/>
      </c>
      <c r="C48" s="400" t="str">
        <f>'試験依頼書（規定試験）'!C72</f>
        <v/>
      </c>
      <c r="D48" s="400"/>
      <c r="E48" s="400"/>
      <c r="F48" s="400"/>
      <c r="G48" s="400"/>
      <c r="H48" s="89" t="str">
        <f>IF('試験依頼書（規定試験）'!H72="","",'試験依頼書（規定試験）'!H72)</f>
        <v/>
      </c>
      <c r="K48" s="96" t="str">
        <f>IF(B48="","",VLOOKUP(B48,手数料表!$A$1:$J$410,8))</f>
        <v/>
      </c>
      <c r="L48" s="96" t="str">
        <f t="shared" si="2"/>
        <v/>
      </c>
    </row>
    <row r="49" spans="1:12" x14ac:dyDescent="0.2">
      <c r="A49" s="389"/>
      <c r="B49" s="89" t="str">
        <f>IF('試験依頼書（規定試験）'!B73="","",'試験依頼書（規定試験）'!B73)</f>
        <v/>
      </c>
      <c r="C49" s="400" t="str">
        <f>'試験依頼書（規定試験）'!C73</f>
        <v/>
      </c>
      <c r="D49" s="400"/>
      <c r="E49" s="400"/>
      <c r="F49" s="400"/>
      <c r="G49" s="400"/>
      <c r="H49" s="89" t="str">
        <f>IF('試験依頼書（規定試験）'!H73="","",'試験依頼書（規定試験）'!H73)</f>
        <v/>
      </c>
      <c r="K49" s="96" t="str">
        <f>IF(B49="","",VLOOKUP(B49,手数料表!$A$1:$J$410,8))</f>
        <v/>
      </c>
      <c r="L49" s="96" t="str">
        <f t="shared" si="2"/>
        <v/>
      </c>
    </row>
    <row r="50" spans="1:12" x14ac:dyDescent="0.2">
      <c r="A50" s="389"/>
      <c r="B50" s="89" t="str">
        <f>IF('試験依頼書（規定試験）'!B74="","",'試験依頼書（規定試験）'!B74)</f>
        <v/>
      </c>
      <c r="C50" s="400" t="str">
        <f>'試験依頼書（規定試験）'!C74</f>
        <v/>
      </c>
      <c r="D50" s="400"/>
      <c r="E50" s="400"/>
      <c r="F50" s="400"/>
      <c r="G50" s="400"/>
      <c r="H50" s="89" t="str">
        <f>IF('試験依頼書（規定試験）'!H74="","",'試験依頼書（規定試験）'!H74)</f>
        <v/>
      </c>
      <c r="K50" s="96" t="str">
        <f>IF(B50="","",VLOOKUP(B50,手数料表!$A$1:$J$410,8))</f>
        <v/>
      </c>
      <c r="L50" s="96" t="str">
        <f t="shared" si="2"/>
        <v/>
      </c>
    </row>
    <row r="51" spans="1:12" x14ac:dyDescent="0.2">
      <c r="A51" s="389"/>
      <c r="B51" s="89" t="str">
        <f>IF('試験依頼書（規定試験）'!B75="","",'試験依頼書（規定試験）'!B75)</f>
        <v/>
      </c>
      <c r="C51" s="400" t="str">
        <f>'試験依頼書（規定試験）'!C75</f>
        <v/>
      </c>
      <c r="D51" s="400"/>
      <c r="E51" s="400"/>
      <c r="F51" s="400"/>
      <c r="G51" s="400"/>
      <c r="H51" s="89" t="str">
        <f>IF('試験依頼書（規定試験）'!H75="","",'試験依頼書（規定試験）'!H75)</f>
        <v/>
      </c>
      <c r="K51" s="96" t="str">
        <f>IF(B51="","",VLOOKUP(B51,手数料表!$A$1:$J$410,8))</f>
        <v/>
      </c>
      <c r="L51" s="96" t="str">
        <f t="shared" si="2"/>
        <v/>
      </c>
    </row>
    <row r="52" spans="1:12" x14ac:dyDescent="0.2">
      <c r="A52" s="389"/>
      <c r="B52" s="89" t="str">
        <f>IF('試験依頼書（規定試験）'!B76="","",'試験依頼書（規定試験）'!B76)</f>
        <v/>
      </c>
      <c r="C52" s="400" t="str">
        <f>'試験依頼書（規定試験）'!C76</f>
        <v/>
      </c>
      <c r="D52" s="400"/>
      <c r="E52" s="400"/>
      <c r="F52" s="400"/>
      <c r="G52" s="400"/>
      <c r="H52" s="89" t="str">
        <f>IF('試験依頼書（規定試験）'!H76="","",'試験依頼書（規定試験）'!H76)</f>
        <v/>
      </c>
      <c r="K52" s="96" t="str">
        <f>IF(B52="","",VLOOKUP(B52,手数料表!$A$1:$J$410,8))</f>
        <v/>
      </c>
      <c r="L52" s="96" t="str">
        <f t="shared" si="2"/>
        <v/>
      </c>
    </row>
    <row r="53" spans="1:12" x14ac:dyDescent="0.2">
      <c r="A53" s="389"/>
      <c r="B53" s="89" t="str">
        <f>IF('試験依頼書（規定試験）'!B77="","",'試験依頼書（規定試験）'!B77)</f>
        <v/>
      </c>
      <c r="C53" s="400" t="str">
        <f>'試験依頼書（規定試験）'!C77</f>
        <v/>
      </c>
      <c r="D53" s="400"/>
      <c r="E53" s="400"/>
      <c r="F53" s="400"/>
      <c r="G53" s="400"/>
      <c r="H53" s="89" t="str">
        <f>IF('試験依頼書（規定試験）'!H77="","",'試験依頼書（規定試験）'!H77)</f>
        <v/>
      </c>
      <c r="K53" s="96" t="str">
        <f>IF(B53="","",VLOOKUP(B53,手数料表!$A$1:$J$410,8))</f>
        <v/>
      </c>
      <c r="L53" s="96" t="str">
        <f t="shared" si="2"/>
        <v/>
      </c>
    </row>
    <row r="54" spans="1:12" x14ac:dyDescent="0.2">
      <c r="A54" s="391"/>
      <c r="B54" s="89" t="str">
        <f>IF('試験依頼書（規定試験）'!B78="","",'試験依頼書（規定試験）'!B78)</f>
        <v/>
      </c>
      <c r="C54" s="400" t="str">
        <f>'試験依頼書（規定試験）'!C78</f>
        <v/>
      </c>
      <c r="D54" s="400"/>
      <c r="E54" s="400"/>
      <c r="F54" s="400"/>
      <c r="G54" s="400"/>
      <c r="H54" s="89" t="str">
        <f>IF('試験依頼書（規定試験）'!H78="","",'試験依頼書（規定試験）'!H78)</f>
        <v/>
      </c>
      <c r="K54" s="96" t="str">
        <f>IF(B54="","",VLOOKUP(B54,手数料表!$A$1:$J$410,8))</f>
        <v/>
      </c>
      <c r="L54" s="96" t="str">
        <f t="shared" si="2"/>
        <v/>
      </c>
    </row>
    <row r="55" spans="1:12" x14ac:dyDescent="0.2">
      <c r="A55" s="85" t="s">
        <v>132</v>
      </c>
      <c r="B55" s="421" t="e">
        <f>VLOOKUP('試験依頼書（規定試験）'!B22,非表示_選択肢!B3:C7,2)</f>
        <v>#N/A</v>
      </c>
      <c r="C55" s="422"/>
      <c r="D55" s="422"/>
      <c r="E55" s="422"/>
      <c r="F55" s="422"/>
      <c r="G55" s="422"/>
      <c r="H55" s="423"/>
      <c r="I55" s="91">
        <v>1</v>
      </c>
    </row>
    <row r="56" spans="1:12" ht="24" x14ac:dyDescent="0.2">
      <c r="A56" s="85" t="s">
        <v>9</v>
      </c>
      <c r="B56" s="421" t="e">
        <f>VLOOKUP('試験依頼書（規定試験）'!B24,非表示_選択肢!B10:C12,2)</f>
        <v>#N/A</v>
      </c>
      <c r="C56" s="422"/>
      <c r="D56" s="422"/>
      <c r="E56" s="422"/>
      <c r="F56" s="422"/>
      <c r="G56" s="422"/>
      <c r="H56" s="423"/>
      <c r="I56" s="91">
        <v>1</v>
      </c>
    </row>
    <row r="57" spans="1:12" ht="19" x14ac:dyDescent="0.2">
      <c r="A57" s="391" t="s">
        <v>102</v>
      </c>
      <c r="B57" s="409" t="s">
        <v>75</v>
      </c>
      <c r="C57" s="403">
        <f>'試験依頼書（規定試験）'!C27</f>
        <v>0</v>
      </c>
      <c r="D57" s="404"/>
      <c r="E57" s="404"/>
      <c r="F57" s="404"/>
      <c r="G57" s="404"/>
      <c r="H57" s="405"/>
      <c r="I57" s="174">
        <v>1</v>
      </c>
      <c r="J57" s="174"/>
    </row>
    <row r="58" spans="1:12" ht="19" x14ac:dyDescent="0.2">
      <c r="A58" s="392"/>
      <c r="B58" s="410"/>
      <c r="C58" s="411"/>
      <c r="D58" s="412"/>
      <c r="E58" s="412"/>
      <c r="F58" s="412"/>
      <c r="G58" s="412"/>
      <c r="H58" s="413"/>
      <c r="I58" s="174">
        <v>1</v>
      </c>
      <c r="J58" s="174"/>
    </row>
    <row r="59" spans="1:12" ht="19" x14ac:dyDescent="0.2">
      <c r="A59" s="392"/>
      <c r="B59" s="46" t="s">
        <v>418</v>
      </c>
      <c r="C59" s="417">
        <f>'試験依頼書（規定試験）'!C28</f>
        <v>0</v>
      </c>
      <c r="D59" s="417"/>
      <c r="E59" s="417"/>
      <c r="F59" s="417"/>
      <c r="G59" s="417"/>
      <c r="H59" s="417"/>
      <c r="I59" s="174">
        <v>1</v>
      </c>
      <c r="J59" s="174"/>
    </row>
    <row r="60" spans="1:12" ht="38" x14ac:dyDescent="0.2">
      <c r="A60" s="392"/>
      <c r="B60" s="48" t="s">
        <v>419</v>
      </c>
      <c r="C60" s="418">
        <f>'試験依頼書（規定試験）'!C29</f>
        <v>0</v>
      </c>
      <c r="D60" s="419"/>
      <c r="E60" s="419"/>
      <c r="F60" s="419"/>
      <c r="G60" s="419"/>
      <c r="H60" s="420"/>
      <c r="I60" s="175" t="s">
        <v>420</v>
      </c>
      <c r="J60" s="174"/>
    </row>
    <row r="61" spans="1:12" x14ac:dyDescent="0.2">
      <c r="A61" s="392"/>
      <c r="B61" s="76" t="s">
        <v>76</v>
      </c>
      <c r="C61" s="414">
        <f>'試験依頼書（規定試験）'!C30</f>
        <v>0</v>
      </c>
      <c r="D61" s="415"/>
      <c r="E61" s="76" t="s">
        <v>77</v>
      </c>
      <c r="F61" s="415">
        <f>'試験依頼書（規定試験）'!F30</f>
        <v>0</v>
      </c>
      <c r="G61" s="415"/>
      <c r="H61" s="416"/>
      <c r="I61" s="91">
        <v>1</v>
      </c>
    </row>
    <row r="62" spans="1:12" x14ac:dyDescent="0.2">
      <c r="A62" s="392"/>
      <c r="B62" s="76" t="s">
        <v>78</v>
      </c>
      <c r="C62" s="414">
        <f>'試験依頼書（規定試験）'!C31</f>
        <v>0</v>
      </c>
      <c r="D62" s="416"/>
      <c r="E62" s="76" t="s">
        <v>153</v>
      </c>
      <c r="F62" s="414">
        <f>'試験依頼書（規定試験）'!F31</f>
        <v>0</v>
      </c>
      <c r="G62" s="415"/>
      <c r="H62" s="416"/>
      <c r="I62" s="91">
        <v>1</v>
      </c>
    </row>
    <row r="63" spans="1:12" x14ac:dyDescent="0.2">
      <c r="A63" s="392"/>
      <c r="B63" s="391" t="s">
        <v>92</v>
      </c>
      <c r="C63" s="403">
        <f>'試験依頼書（規定試験）'!C32</f>
        <v>0</v>
      </c>
      <c r="D63" s="404"/>
      <c r="E63" s="404"/>
      <c r="F63" s="404"/>
      <c r="G63" s="404"/>
      <c r="H63" s="405"/>
      <c r="I63" s="91">
        <v>1</v>
      </c>
    </row>
    <row r="64" spans="1:12" x14ac:dyDescent="0.2">
      <c r="A64" s="392"/>
      <c r="B64" s="392"/>
      <c r="C64" s="406"/>
      <c r="D64" s="407"/>
      <c r="E64" s="407"/>
      <c r="F64" s="407"/>
      <c r="G64" s="407"/>
      <c r="H64" s="408"/>
      <c r="I64" s="91">
        <v>1</v>
      </c>
    </row>
    <row r="65" spans="1:10" x14ac:dyDescent="0.2">
      <c r="A65" s="389" t="s">
        <v>142</v>
      </c>
      <c r="B65" s="389"/>
      <c r="C65" s="401"/>
      <c r="D65" s="401"/>
      <c r="E65" s="401"/>
      <c r="F65" s="401"/>
      <c r="G65" s="401"/>
      <c r="H65" s="401"/>
      <c r="I65" s="91">
        <v>1</v>
      </c>
    </row>
    <row r="66" spans="1:10" x14ac:dyDescent="0.2">
      <c r="A66" s="389" t="s">
        <v>143</v>
      </c>
      <c r="B66" s="389"/>
      <c r="C66" s="402">
        <f>SUM(L6:L54)</f>
        <v>0</v>
      </c>
      <c r="D66" s="402"/>
      <c r="E66" s="402"/>
      <c r="F66" s="402"/>
      <c r="G66" s="402"/>
      <c r="H66" s="402"/>
      <c r="I66" s="91">
        <v>1</v>
      </c>
    </row>
    <row r="67" spans="1:10" x14ac:dyDescent="0.2">
      <c r="A67" s="389" t="s">
        <v>119</v>
      </c>
      <c r="B67" s="389"/>
      <c r="C67" s="390"/>
      <c r="D67" s="390"/>
      <c r="E67" s="390"/>
      <c r="F67" s="390"/>
      <c r="G67" s="390"/>
      <c r="H67" s="390"/>
      <c r="I67" s="91">
        <v>1</v>
      </c>
    </row>
    <row r="68" spans="1:10" x14ac:dyDescent="0.2">
      <c r="A68" s="389"/>
      <c r="B68" s="389"/>
      <c r="C68" s="390"/>
      <c r="D68" s="390"/>
      <c r="E68" s="390"/>
      <c r="F68" s="390"/>
      <c r="G68" s="390"/>
      <c r="H68" s="390"/>
      <c r="I68" s="91">
        <v>1</v>
      </c>
    </row>
    <row r="69" spans="1:10" x14ac:dyDescent="0.2">
      <c r="A69" s="389"/>
      <c r="B69" s="389"/>
      <c r="C69" s="390"/>
      <c r="D69" s="390"/>
      <c r="E69" s="390"/>
      <c r="F69" s="390"/>
      <c r="G69" s="390"/>
      <c r="H69" s="390"/>
      <c r="I69" s="91">
        <v>1</v>
      </c>
    </row>
    <row r="70" spans="1:10" ht="36" x14ac:dyDescent="0.2">
      <c r="A70" s="389" t="s">
        <v>120</v>
      </c>
      <c r="B70" s="389"/>
      <c r="C70" s="390" t="s">
        <v>424</v>
      </c>
      <c r="D70" s="390"/>
      <c r="E70" s="390"/>
      <c r="F70" s="390"/>
      <c r="G70" s="390"/>
      <c r="H70" s="390"/>
      <c r="I70" s="59" t="s">
        <v>156</v>
      </c>
      <c r="J70" s="59"/>
    </row>
    <row r="71" spans="1:10" x14ac:dyDescent="0.2">
      <c r="A71" s="60" t="s">
        <v>121</v>
      </c>
      <c r="B71" s="60" t="s">
        <v>122</v>
      </c>
      <c r="C71" s="391" t="s">
        <v>85</v>
      </c>
      <c r="D71" s="391"/>
      <c r="E71" s="391" t="s">
        <v>144</v>
      </c>
      <c r="F71" s="391"/>
      <c r="G71" s="394" t="s">
        <v>149</v>
      </c>
      <c r="H71" s="391"/>
      <c r="I71" s="91">
        <v>1</v>
      </c>
    </row>
    <row r="72" spans="1:10" x14ac:dyDescent="0.2">
      <c r="A72" s="397"/>
      <c r="B72" s="390"/>
      <c r="C72" s="392"/>
      <c r="D72" s="392"/>
      <c r="E72" s="392"/>
      <c r="F72" s="392"/>
      <c r="G72" s="395"/>
      <c r="H72" s="392"/>
      <c r="I72" s="91">
        <v>1</v>
      </c>
    </row>
    <row r="73" spans="1:10" ht="17" thickBot="1" x14ac:dyDescent="0.25">
      <c r="A73" s="398"/>
      <c r="B73" s="399"/>
      <c r="C73" s="393"/>
      <c r="D73" s="393"/>
      <c r="E73" s="393"/>
      <c r="F73" s="393"/>
      <c r="G73" s="396"/>
      <c r="H73" s="393"/>
    </row>
    <row r="74" spans="1:10" x14ac:dyDescent="0.2">
      <c r="A74" s="377" t="s">
        <v>148</v>
      </c>
      <c r="B74" s="378"/>
      <c r="C74" s="378"/>
      <c r="D74" s="378"/>
      <c r="E74" s="378"/>
      <c r="F74" s="378"/>
      <c r="G74" s="378"/>
      <c r="H74" s="379"/>
    </row>
    <row r="75" spans="1:10" x14ac:dyDescent="0.2">
      <c r="A75" s="380"/>
      <c r="B75" s="381"/>
      <c r="C75" s="381"/>
      <c r="D75" s="381"/>
      <c r="E75" s="381"/>
      <c r="F75" s="381"/>
      <c r="G75" s="381"/>
      <c r="H75" s="382"/>
    </row>
    <row r="76" spans="1:10" x14ac:dyDescent="0.2">
      <c r="A76" s="383" t="s">
        <v>145</v>
      </c>
      <c r="B76" s="385"/>
      <c r="C76" s="385"/>
      <c r="D76" s="385"/>
      <c r="E76" s="385" t="s">
        <v>147</v>
      </c>
      <c r="F76" s="385" t="s">
        <v>146</v>
      </c>
      <c r="G76" s="385"/>
      <c r="H76" s="387"/>
    </row>
    <row r="77" spans="1:10" x14ac:dyDescent="0.2">
      <c r="A77" s="383"/>
      <c r="B77" s="385"/>
      <c r="C77" s="385"/>
      <c r="D77" s="385"/>
      <c r="E77" s="385"/>
      <c r="F77" s="385"/>
      <c r="G77" s="385"/>
      <c r="H77" s="387"/>
    </row>
    <row r="78" spans="1:10" ht="17" thickBot="1" x14ac:dyDescent="0.25">
      <c r="A78" s="384"/>
      <c r="B78" s="386"/>
      <c r="C78" s="386"/>
      <c r="D78" s="386"/>
      <c r="E78" s="386"/>
      <c r="F78" s="386"/>
      <c r="G78" s="386"/>
      <c r="H78" s="388"/>
    </row>
  </sheetData>
  <mergeCells count="98">
    <mergeCell ref="C4:D4"/>
    <mergeCell ref="F4:H4"/>
    <mergeCell ref="A5:A20"/>
    <mergeCell ref="C5:G5"/>
    <mergeCell ref="C6:G6"/>
    <mergeCell ref="C7:G7"/>
    <mergeCell ref="C8:G8"/>
    <mergeCell ref="C9:G9"/>
    <mergeCell ref="C10:G10"/>
    <mergeCell ref="C11:G11"/>
    <mergeCell ref="C18:G18"/>
    <mergeCell ref="C19:G19"/>
    <mergeCell ref="C20:G20"/>
    <mergeCell ref="C12:G12"/>
    <mergeCell ref="C13:G13"/>
    <mergeCell ref="C14:G14"/>
    <mergeCell ref="B3:H3"/>
    <mergeCell ref="A1:C1"/>
    <mergeCell ref="D1:E1"/>
    <mergeCell ref="F1:H1"/>
    <mergeCell ref="B2:C2"/>
    <mergeCell ref="G2:H2"/>
    <mergeCell ref="C15:G15"/>
    <mergeCell ref="C16:G16"/>
    <mergeCell ref="C17:G17"/>
    <mergeCell ref="C33:G33"/>
    <mergeCell ref="C21:D21"/>
    <mergeCell ref="F21:H21"/>
    <mergeCell ref="A22:A37"/>
    <mergeCell ref="C22:G22"/>
    <mergeCell ref="C23:G23"/>
    <mergeCell ref="C24:G24"/>
    <mergeCell ref="C25:G25"/>
    <mergeCell ref="C26:G26"/>
    <mergeCell ref="C27:G27"/>
    <mergeCell ref="C28:G28"/>
    <mergeCell ref="C29:G29"/>
    <mergeCell ref="C30:G30"/>
    <mergeCell ref="C31:G31"/>
    <mergeCell ref="C32:G32"/>
    <mergeCell ref="C44:G44"/>
    <mergeCell ref="C45:G45"/>
    <mergeCell ref="C46:G46"/>
    <mergeCell ref="C47:G47"/>
    <mergeCell ref="C34:G34"/>
    <mergeCell ref="C35:G35"/>
    <mergeCell ref="C36:G36"/>
    <mergeCell ref="C37:G37"/>
    <mergeCell ref="C38:D38"/>
    <mergeCell ref="F38:H38"/>
    <mergeCell ref="A67:B69"/>
    <mergeCell ref="C67:H69"/>
    <mergeCell ref="B55:H55"/>
    <mergeCell ref="B56:H56"/>
    <mergeCell ref="C48:G48"/>
    <mergeCell ref="C49:G49"/>
    <mergeCell ref="C50:G50"/>
    <mergeCell ref="C51:G51"/>
    <mergeCell ref="C52:G52"/>
    <mergeCell ref="C53:G53"/>
    <mergeCell ref="A39:A54"/>
    <mergeCell ref="C39:G39"/>
    <mergeCell ref="C40:G40"/>
    <mergeCell ref="C41:G41"/>
    <mergeCell ref="C42:G42"/>
    <mergeCell ref="C43:G43"/>
    <mergeCell ref="C54:G54"/>
    <mergeCell ref="A65:B65"/>
    <mergeCell ref="C65:H65"/>
    <mergeCell ref="A66:B66"/>
    <mergeCell ref="C66:H66"/>
    <mergeCell ref="C63:H64"/>
    <mergeCell ref="A57:A64"/>
    <mergeCell ref="B57:B58"/>
    <mergeCell ref="C57:H58"/>
    <mergeCell ref="C61:D61"/>
    <mergeCell ref="F61:H61"/>
    <mergeCell ref="C62:D62"/>
    <mergeCell ref="F62:H62"/>
    <mergeCell ref="B63:B64"/>
    <mergeCell ref="C59:H59"/>
    <mergeCell ref="C60:H60"/>
    <mergeCell ref="A70:B70"/>
    <mergeCell ref="C70:H70"/>
    <mergeCell ref="C71:C73"/>
    <mergeCell ref="D71:D73"/>
    <mergeCell ref="E71:E73"/>
    <mergeCell ref="F71:F73"/>
    <mergeCell ref="G71:G73"/>
    <mergeCell ref="H71:H73"/>
    <mergeCell ref="A72:A73"/>
    <mergeCell ref="B72:B73"/>
    <mergeCell ref="A74:H75"/>
    <mergeCell ref="A76:A78"/>
    <mergeCell ref="B76:D78"/>
    <mergeCell ref="E76:E78"/>
    <mergeCell ref="F76:F78"/>
    <mergeCell ref="G76:H78"/>
  </mergeCells>
  <phoneticPr fontId="2"/>
  <conditionalFormatting sqref="C65:H66">
    <cfRule type="cellIs" dxfId="2"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Header>&amp;L様式 23</oddHeader>
    <oddFooter>&amp;L  一般財団法人自転車産業振興協会技術研究所     2026/6/1　制定
&amp;R&amp;P/&amp;N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9D32E-F7E8-4926-B1E4-ED378BB09789}">
  <sheetPr>
    <tabColor rgb="FFFF0000"/>
  </sheetPr>
  <dimension ref="A1:P42"/>
  <sheetViews>
    <sheetView view="pageBreakPreview" zoomScale="130" zoomScaleNormal="100" zoomScaleSheetLayoutView="130" zoomScalePageLayoutView="130" workbookViewId="0">
      <selection activeCell="B8" sqref="B8:H20"/>
    </sheetView>
  </sheetViews>
  <sheetFormatPr defaultColWidth="9" defaultRowHeight="16.5" x14ac:dyDescent="0.2"/>
  <cols>
    <col min="1" max="1" width="11.59765625" style="1" customWidth="1"/>
    <col min="2" max="2" width="13.3984375" style="1" customWidth="1"/>
    <col min="3" max="8" width="12" style="1" customWidth="1"/>
    <col min="9" max="9" width="3.19921875" style="69" hidden="1" customWidth="1"/>
    <col min="10" max="10" width="9" style="1"/>
    <col min="11" max="11" width="42.59765625" hidden="1" customWidth="1"/>
    <col min="12" max="12" width="68.59765625" style="1" hidden="1" customWidth="1"/>
    <col min="13" max="14" width="10.3984375" style="1" hidden="1" customWidth="1"/>
    <col min="15" max="15" width="23.796875" style="1" hidden="1" customWidth="1"/>
    <col min="16" max="16" width="105" style="1" hidden="1" customWidth="1"/>
    <col min="17" max="17" width="102.59765625" style="1" bestFit="1" customWidth="1"/>
    <col min="18" max="16384" width="9" style="1"/>
  </cols>
  <sheetData>
    <row r="1" spans="1:16" s="63" customFormat="1" ht="17" thickBot="1" x14ac:dyDescent="0.25">
      <c r="A1" s="335" t="s">
        <v>427</v>
      </c>
      <c r="B1" s="335"/>
      <c r="C1" s="335"/>
      <c r="D1" s="336" t="s">
        <v>152</v>
      </c>
      <c r="E1" s="336"/>
      <c r="F1" s="336" t="s">
        <v>422</v>
      </c>
      <c r="G1" s="336"/>
      <c r="H1" s="336"/>
      <c r="I1" s="68">
        <v>1</v>
      </c>
    </row>
    <row r="2" spans="1:16" ht="33.5" thickBot="1" x14ac:dyDescent="0.25">
      <c r="A2" s="81" t="s">
        <v>137</v>
      </c>
      <c r="B2" s="337"/>
      <c r="C2" s="338"/>
      <c r="D2" s="73" t="s">
        <v>10</v>
      </c>
      <c r="E2" s="74"/>
      <c r="F2" s="75" t="s">
        <v>8</v>
      </c>
      <c r="G2" s="339"/>
      <c r="H2" s="340"/>
      <c r="I2" s="68" t="s">
        <v>155</v>
      </c>
      <c r="K2" s="84"/>
      <c r="L2" s="84"/>
      <c r="M2" s="84"/>
      <c r="N2" s="84"/>
      <c r="O2" s="101"/>
      <c r="P2" s="101"/>
    </row>
    <row r="3" spans="1:16" ht="33.5" thickBot="1" x14ac:dyDescent="0.25">
      <c r="A3" s="80" t="s">
        <v>112</v>
      </c>
      <c r="B3" s="341"/>
      <c r="C3" s="342"/>
      <c r="D3" s="343"/>
      <c r="E3" s="343"/>
      <c r="F3" s="343"/>
      <c r="G3" s="343"/>
      <c r="H3" s="344"/>
      <c r="I3" s="68" t="s">
        <v>155</v>
      </c>
      <c r="K3" s="102"/>
      <c r="L3" s="102"/>
      <c r="M3" s="103" t="s">
        <v>265</v>
      </c>
      <c r="N3" s="103" t="s">
        <v>266</v>
      </c>
      <c r="O3" s="103" t="s">
        <v>141</v>
      </c>
      <c r="P3" s="103"/>
    </row>
    <row r="4" spans="1:16" ht="17" thickTop="1" x14ac:dyDescent="0.2">
      <c r="A4" s="104" t="s">
        <v>127</v>
      </c>
      <c r="B4" s="105" t="s">
        <v>128</v>
      </c>
      <c r="C4" s="332"/>
      <c r="D4" s="332"/>
      <c r="E4" s="105" t="s">
        <v>114</v>
      </c>
      <c r="F4" s="332"/>
      <c r="G4" s="332"/>
      <c r="H4" s="333"/>
      <c r="I4" s="69">
        <v>1</v>
      </c>
      <c r="K4" s="84"/>
      <c r="L4" s="84"/>
      <c r="M4" s="84"/>
      <c r="N4" s="84"/>
      <c r="O4" s="101"/>
      <c r="P4" s="101"/>
    </row>
    <row r="5" spans="1:16" ht="26" x14ac:dyDescent="0.2">
      <c r="A5" s="334" t="s">
        <v>129</v>
      </c>
      <c r="B5" s="82" t="s">
        <v>170</v>
      </c>
      <c r="C5" s="360" t="s">
        <v>109</v>
      </c>
      <c r="D5" s="360"/>
      <c r="E5" s="360"/>
      <c r="F5" s="360"/>
      <c r="G5" s="360"/>
      <c r="H5" s="106" t="s">
        <v>171</v>
      </c>
      <c r="I5" s="70" t="s">
        <v>155</v>
      </c>
    </row>
    <row r="6" spans="1:16" x14ac:dyDescent="0.2">
      <c r="A6" s="334"/>
      <c r="B6" s="108"/>
      <c r="C6" s="359" t="str">
        <f>IF($B6="","",VLOOKUP($B6,手数料表!$A$1:$J$410,5))</f>
        <v/>
      </c>
      <c r="D6" s="359"/>
      <c r="E6" s="359"/>
      <c r="F6" s="359"/>
      <c r="G6" s="359"/>
      <c r="H6" s="109"/>
      <c r="I6" s="69">
        <v>1</v>
      </c>
    </row>
    <row r="7" spans="1:16" x14ac:dyDescent="0.2">
      <c r="A7" s="334"/>
      <c r="B7" s="108"/>
      <c r="C7" s="359" t="str">
        <f>IF($B7="","",VLOOKUP($B7,手数料表!$A$1:$J$410,5))</f>
        <v/>
      </c>
      <c r="D7" s="359"/>
      <c r="E7" s="359"/>
      <c r="F7" s="359"/>
      <c r="G7" s="359"/>
      <c r="H7" s="109"/>
      <c r="I7" s="69">
        <v>1</v>
      </c>
    </row>
    <row r="8" spans="1:16" x14ac:dyDescent="0.2">
      <c r="A8" s="334"/>
      <c r="B8" s="434"/>
      <c r="C8" s="435"/>
      <c r="D8" s="435"/>
      <c r="E8" s="435"/>
      <c r="F8" s="435"/>
      <c r="G8" s="435"/>
      <c r="H8" s="436"/>
      <c r="I8" s="69">
        <v>1</v>
      </c>
    </row>
    <row r="9" spans="1:16" x14ac:dyDescent="0.2">
      <c r="A9" s="334"/>
      <c r="B9" s="437"/>
      <c r="C9" s="438"/>
      <c r="D9" s="438"/>
      <c r="E9" s="438"/>
      <c r="F9" s="438"/>
      <c r="G9" s="438"/>
      <c r="H9" s="439"/>
      <c r="I9" s="69">
        <v>1</v>
      </c>
    </row>
    <row r="10" spans="1:16" x14ac:dyDescent="0.2">
      <c r="A10" s="334"/>
      <c r="B10" s="437"/>
      <c r="C10" s="438"/>
      <c r="D10" s="438"/>
      <c r="E10" s="438"/>
      <c r="F10" s="438"/>
      <c r="G10" s="438"/>
      <c r="H10" s="439"/>
      <c r="I10" s="69">
        <v>1</v>
      </c>
    </row>
    <row r="11" spans="1:16" x14ac:dyDescent="0.2">
      <c r="A11" s="334"/>
      <c r="B11" s="437"/>
      <c r="C11" s="438"/>
      <c r="D11" s="438"/>
      <c r="E11" s="438"/>
      <c r="F11" s="438"/>
      <c r="G11" s="438"/>
      <c r="H11" s="439"/>
      <c r="I11" s="69">
        <v>1</v>
      </c>
    </row>
    <row r="12" spans="1:16" x14ac:dyDescent="0.2">
      <c r="A12" s="334"/>
      <c r="B12" s="437"/>
      <c r="C12" s="438"/>
      <c r="D12" s="438"/>
      <c r="E12" s="438"/>
      <c r="F12" s="438"/>
      <c r="G12" s="438"/>
      <c r="H12" s="439"/>
      <c r="I12" s="69">
        <v>1</v>
      </c>
    </row>
    <row r="13" spans="1:16" x14ac:dyDescent="0.2">
      <c r="A13" s="334"/>
      <c r="B13" s="437"/>
      <c r="C13" s="438"/>
      <c r="D13" s="438"/>
      <c r="E13" s="438"/>
      <c r="F13" s="438"/>
      <c r="G13" s="438"/>
      <c r="H13" s="439"/>
      <c r="I13" s="69">
        <v>1</v>
      </c>
    </row>
    <row r="14" spans="1:16" x14ac:dyDescent="0.2">
      <c r="A14" s="334"/>
      <c r="B14" s="437"/>
      <c r="C14" s="438"/>
      <c r="D14" s="438"/>
      <c r="E14" s="438"/>
      <c r="F14" s="438"/>
      <c r="G14" s="438"/>
      <c r="H14" s="439"/>
      <c r="I14" s="69">
        <v>1</v>
      </c>
    </row>
    <row r="15" spans="1:16" x14ac:dyDescent="0.2">
      <c r="A15" s="334"/>
      <c r="B15" s="437"/>
      <c r="C15" s="438"/>
      <c r="D15" s="438"/>
      <c r="E15" s="438"/>
      <c r="F15" s="438"/>
      <c r="G15" s="438"/>
      <c r="H15" s="439"/>
      <c r="I15" s="69">
        <v>1</v>
      </c>
    </row>
    <row r="16" spans="1:16" x14ac:dyDescent="0.2">
      <c r="A16" s="334"/>
      <c r="B16" s="437"/>
      <c r="C16" s="438"/>
      <c r="D16" s="438"/>
      <c r="E16" s="438"/>
      <c r="F16" s="438"/>
      <c r="G16" s="438"/>
      <c r="H16" s="439"/>
      <c r="I16" s="69">
        <v>1</v>
      </c>
    </row>
    <row r="17" spans="1:9" x14ac:dyDescent="0.2">
      <c r="A17" s="334"/>
      <c r="B17" s="437"/>
      <c r="C17" s="438"/>
      <c r="D17" s="438"/>
      <c r="E17" s="438"/>
      <c r="F17" s="438"/>
      <c r="G17" s="438"/>
      <c r="H17" s="439"/>
      <c r="I17" s="69">
        <v>1</v>
      </c>
    </row>
    <row r="18" spans="1:9" x14ac:dyDescent="0.2">
      <c r="A18" s="334"/>
      <c r="B18" s="437"/>
      <c r="C18" s="438"/>
      <c r="D18" s="438"/>
      <c r="E18" s="438"/>
      <c r="F18" s="438"/>
      <c r="G18" s="438"/>
      <c r="H18" s="439"/>
      <c r="I18" s="69">
        <v>1</v>
      </c>
    </row>
    <row r="19" spans="1:9" x14ac:dyDescent="0.2">
      <c r="A19" s="334"/>
      <c r="B19" s="437"/>
      <c r="C19" s="438"/>
      <c r="D19" s="438"/>
      <c r="E19" s="438"/>
      <c r="F19" s="438"/>
      <c r="G19" s="438"/>
      <c r="H19" s="439"/>
      <c r="I19" s="69">
        <v>1</v>
      </c>
    </row>
    <row r="20" spans="1:9" ht="17" thickBot="1" x14ac:dyDescent="0.25">
      <c r="A20" s="285"/>
      <c r="B20" s="440"/>
      <c r="C20" s="441"/>
      <c r="D20" s="441"/>
      <c r="E20" s="441"/>
      <c r="F20" s="441"/>
      <c r="G20" s="441"/>
      <c r="H20" s="442"/>
      <c r="I20" s="69">
        <v>1</v>
      </c>
    </row>
    <row r="21" spans="1:9" ht="17" thickTop="1" x14ac:dyDescent="0.2">
      <c r="A21" s="316" t="s">
        <v>132</v>
      </c>
      <c r="B21" s="112" t="s">
        <v>163</v>
      </c>
      <c r="C21" s="318" t="s">
        <v>133</v>
      </c>
      <c r="D21" s="318" t="s">
        <v>134</v>
      </c>
      <c r="E21" s="318" t="s">
        <v>135</v>
      </c>
      <c r="F21" s="318" t="s">
        <v>136</v>
      </c>
      <c r="G21" s="320" t="s">
        <v>138</v>
      </c>
      <c r="H21" s="361"/>
      <c r="I21" s="69">
        <v>1</v>
      </c>
    </row>
    <row r="22" spans="1:9" ht="26" x14ac:dyDescent="0.2">
      <c r="A22" s="317"/>
      <c r="B22" s="98"/>
      <c r="C22" s="319"/>
      <c r="D22" s="319"/>
      <c r="E22" s="319"/>
      <c r="F22" s="319"/>
      <c r="G22" s="321"/>
      <c r="H22" s="362"/>
      <c r="I22" s="70" t="s">
        <v>155</v>
      </c>
    </row>
    <row r="23" spans="1:9" x14ac:dyDescent="0.2">
      <c r="A23" s="285" t="s">
        <v>9</v>
      </c>
      <c r="B23" s="112" t="s">
        <v>163</v>
      </c>
      <c r="C23" s="324" t="s">
        <v>151</v>
      </c>
      <c r="D23" s="325"/>
      <c r="E23" s="325"/>
      <c r="F23" s="325"/>
      <c r="G23" s="325"/>
      <c r="H23" s="326"/>
      <c r="I23" s="69">
        <v>1</v>
      </c>
    </row>
    <row r="24" spans="1:9" ht="16.5" customHeight="1" x14ac:dyDescent="0.2">
      <c r="A24" s="286"/>
      <c r="B24" s="432">
        <v>3</v>
      </c>
      <c r="C24" s="329" t="s">
        <v>159</v>
      </c>
      <c r="D24" s="330"/>
      <c r="E24" s="330"/>
      <c r="F24" s="330"/>
      <c r="G24" s="330"/>
      <c r="H24" s="331"/>
      <c r="I24" s="69">
        <v>1</v>
      </c>
    </row>
    <row r="25" spans="1:9" x14ac:dyDescent="0.2">
      <c r="A25" s="286"/>
      <c r="B25" s="432"/>
      <c r="C25" s="310" t="s">
        <v>150</v>
      </c>
      <c r="D25" s="311"/>
      <c r="E25" s="311"/>
      <c r="F25" s="311"/>
      <c r="G25" s="311"/>
      <c r="H25" s="312"/>
      <c r="I25" s="69">
        <v>1</v>
      </c>
    </row>
    <row r="26" spans="1:9" x14ac:dyDescent="0.2">
      <c r="A26" s="317"/>
      <c r="B26" s="433"/>
      <c r="C26" s="313" t="s">
        <v>139</v>
      </c>
      <c r="D26" s="314"/>
      <c r="E26" s="314"/>
      <c r="F26" s="314"/>
      <c r="G26" s="314"/>
      <c r="H26" s="315"/>
      <c r="I26" s="69">
        <v>1</v>
      </c>
    </row>
    <row r="27" spans="1:9" ht="19" x14ac:dyDescent="0.2">
      <c r="A27" s="285" t="s">
        <v>102</v>
      </c>
      <c r="B27" s="47" t="s">
        <v>75</v>
      </c>
      <c r="C27" s="288"/>
      <c r="D27" s="289"/>
      <c r="E27" s="289"/>
      <c r="F27" s="289"/>
      <c r="G27" s="289"/>
      <c r="H27" s="290"/>
      <c r="I27" s="72">
        <v>1</v>
      </c>
    </row>
    <row r="28" spans="1:9" ht="19" x14ac:dyDescent="0.2">
      <c r="A28" s="286"/>
      <c r="B28" s="46" t="s">
        <v>418</v>
      </c>
      <c r="C28" s="297"/>
      <c r="D28" s="298"/>
      <c r="E28" s="298"/>
      <c r="F28" s="298"/>
      <c r="G28" s="298"/>
      <c r="H28" s="299"/>
      <c r="I28" s="72">
        <v>1</v>
      </c>
    </row>
    <row r="29" spans="1:9" ht="38" x14ac:dyDescent="0.2">
      <c r="A29" s="286"/>
      <c r="B29" s="46" t="s">
        <v>419</v>
      </c>
      <c r="C29" s="300"/>
      <c r="D29" s="301"/>
      <c r="E29" s="301"/>
      <c r="F29" s="301"/>
      <c r="G29" s="301"/>
      <c r="H29" s="302"/>
      <c r="I29" s="97" t="s">
        <v>420</v>
      </c>
    </row>
    <row r="30" spans="1:9" x14ac:dyDescent="0.2">
      <c r="A30" s="286"/>
      <c r="B30" s="46" t="s">
        <v>76</v>
      </c>
      <c r="C30" s="291"/>
      <c r="D30" s="292"/>
      <c r="E30" s="46" t="s">
        <v>77</v>
      </c>
      <c r="F30" s="292"/>
      <c r="G30" s="292"/>
      <c r="H30" s="293"/>
      <c r="I30" s="69">
        <v>1</v>
      </c>
    </row>
    <row r="31" spans="1:9" x14ac:dyDescent="0.2">
      <c r="A31" s="286"/>
      <c r="B31" s="46" t="s">
        <v>78</v>
      </c>
      <c r="C31" s="291"/>
      <c r="D31" s="294"/>
      <c r="E31" s="46" t="s">
        <v>153</v>
      </c>
      <c r="F31" s="291"/>
      <c r="G31" s="292"/>
      <c r="H31" s="293"/>
      <c r="I31" s="69">
        <v>1</v>
      </c>
    </row>
    <row r="32" spans="1:9" x14ac:dyDescent="0.2">
      <c r="A32" s="286"/>
      <c r="B32" s="295" t="s">
        <v>92</v>
      </c>
      <c r="C32" s="269"/>
      <c r="D32" s="270"/>
      <c r="E32" s="270"/>
      <c r="F32" s="270"/>
      <c r="G32" s="270"/>
      <c r="H32" s="271"/>
      <c r="I32" s="69">
        <v>1</v>
      </c>
    </row>
    <row r="33" spans="1:9" ht="17" thickBot="1" x14ac:dyDescent="0.25">
      <c r="A33" s="287"/>
      <c r="B33" s="296"/>
      <c r="C33" s="272"/>
      <c r="D33" s="273"/>
      <c r="E33" s="273"/>
      <c r="F33" s="273"/>
      <c r="G33" s="273"/>
      <c r="H33" s="274"/>
      <c r="I33" s="69">
        <v>1</v>
      </c>
    </row>
    <row r="34" spans="1:9" x14ac:dyDescent="0.2">
      <c r="A34" s="275" t="s">
        <v>140</v>
      </c>
      <c r="B34" s="83" t="s">
        <v>68</v>
      </c>
      <c r="C34" s="83" t="s">
        <v>74</v>
      </c>
      <c r="D34" s="83" t="s">
        <v>69</v>
      </c>
      <c r="E34" s="83" t="s">
        <v>70</v>
      </c>
      <c r="F34" s="83" t="s">
        <v>71</v>
      </c>
      <c r="G34" s="83" t="s">
        <v>72</v>
      </c>
      <c r="H34" s="83" t="s">
        <v>73</v>
      </c>
      <c r="I34" s="69">
        <v>1</v>
      </c>
    </row>
    <row r="35" spans="1:9" x14ac:dyDescent="0.2">
      <c r="A35" s="276"/>
      <c r="B35" s="9" t="s">
        <v>19</v>
      </c>
      <c r="C35" s="9" t="s">
        <v>20</v>
      </c>
      <c r="D35" s="9" t="s">
        <v>25</v>
      </c>
      <c r="E35" s="9" t="s">
        <v>21</v>
      </c>
      <c r="F35" s="9" t="s">
        <v>22</v>
      </c>
      <c r="G35" s="9" t="s">
        <v>40</v>
      </c>
      <c r="H35" s="9" t="s">
        <v>55</v>
      </c>
      <c r="I35" s="69">
        <v>1</v>
      </c>
    </row>
    <row r="36" spans="1:9" x14ac:dyDescent="0.2">
      <c r="A36" s="277" t="s">
        <v>141</v>
      </c>
      <c r="B36" s="279"/>
      <c r="C36" s="280"/>
      <c r="D36" s="280"/>
      <c r="E36" s="280"/>
      <c r="F36" s="280"/>
      <c r="G36" s="280"/>
      <c r="H36" s="283" t="s">
        <v>426</v>
      </c>
      <c r="I36" s="69">
        <v>1</v>
      </c>
    </row>
    <row r="37" spans="1:9" x14ac:dyDescent="0.2">
      <c r="A37" s="278"/>
      <c r="B37" s="281"/>
      <c r="C37" s="282"/>
      <c r="D37" s="282"/>
      <c r="E37" s="282"/>
      <c r="F37" s="282"/>
      <c r="G37" s="282"/>
      <c r="H37" s="284"/>
      <c r="I37" s="69">
        <v>1</v>
      </c>
    </row>
    <row r="38" spans="1:9" x14ac:dyDescent="0.2">
      <c r="A38" s="9" t="s">
        <v>11</v>
      </c>
      <c r="B38" s="281" t="s">
        <v>7</v>
      </c>
      <c r="C38" s="303"/>
      <c r="D38" s="99" t="s">
        <v>85</v>
      </c>
      <c r="E38" s="304" t="s">
        <v>28</v>
      </c>
      <c r="F38" s="305"/>
      <c r="G38" s="305"/>
      <c r="H38" s="305"/>
      <c r="I38" s="69">
        <v>1</v>
      </c>
    </row>
    <row r="39" spans="1:9" ht="36" x14ac:dyDescent="0.2">
      <c r="A39" s="6"/>
      <c r="B39" s="307"/>
      <c r="C39" s="308"/>
      <c r="D39" s="7"/>
      <c r="E39" s="306"/>
      <c r="F39" s="306"/>
      <c r="G39" s="306"/>
      <c r="H39" s="306"/>
      <c r="I39" s="71" t="s">
        <v>156</v>
      </c>
    </row>
    <row r="40" spans="1:9" x14ac:dyDescent="0.2">
      <c r="A40" s="9" t="s">
        <v>23</v>
      </c>
      <c r="B40" s="309" t="s">
        <v>24</v>
      </c>
      <c r="C40" s="309"/>
      <c r="D40" s="9" t="s">
        <v>86</v>
      </c>
      <c r="E40" s="306"/>
      <c r="F40" s="306"/>
      <c r="G40" s="306"/>
      <c r="H40" s="306"/>
      <c r="I40" s="69">
        <v>1</v>
      </c>
    </row>
    <row r="41" spans="1:9" ht="36" x14ac:dyDescent="0.2">
      <c r="A41" s="6"/>
      <c r="B41" s="307"/>
      <c r="C41" s="308"/>
      <c r="D41" s="6"/>
      <c r="E41" s="306"/>
      <c r="F41" s="306"/>
      <c r="G41" s="306"/>
      <c r="H41" s="306"/>
      <c r="I41" s="71" t="s">
        <v>156</v>
      </c>
    </row>
    <row r="42" spans="1:9" x14ac:dyDescent="0.2">
      <c r="A42" s="64"/>
      <c r="B42" s="65"/>
      <c r="C42" s="65"/>
      <c r="D42" s="65"/>
      <c r="E42" s="65"/>
      <c r="F42" s="65"/>
      <c r="G42" s="65"/>
      <c r="H42" s="66"/>
      <c r="I42" s="69">
        <v>1</v>
      </c>
    </row>
  </sheetData>
  <sheetProtection algorithmName="SHA-512" hashValue="gXsXO9YQkLDOWlUH5qsraiWQdpHE77LQEvH7s9ybswU4cQUiVMlM0fPdJ80RNSeNuCynewTmtd7gmbBuxarX/Q==" saltValue="IFyxb2aceQbiEVNS1qGe2g==" spinCount="100000" sheet="1" objects="1" scenarios="1"/>
  <mergeCells count="45">
    <mergeCell ref="B8:H20"/>
    <mergeCell ref="B3:H3"/>
    <mergeCell ref="C28:H28"/>
    <mergeCell ref="C29:H29"/>
    <mergeCell ref="A1:C1"/>
    <mergeCell ref="D1:E1"/>
    <mergeCell ref="F1:H1"/>
    <mergeCell ref="B2:C2"/>
    <mergeCell ref="G2:H2"/>
    <mergeCell ref="C4:D4"/>
    <mergeCell ref="F4:H4"/>
    <mergeCell ref="A5:A20"/>
    <mergeCell ref="C5:G5"/>
    <mergeCell ref="C6:G6"/>
    <mergeCell ref="C7:G7"/>
    <mergeCell ref="H21:H22"/>
    <mergeCell ref="A23:A26"/>
    <mergeCell ref="C23:H23"/>
    <mergeCell ref="B24:B26"/>
    <mergeCell ref="C24:H24"/>
    <mergeCell ref="C25:H25"/>
    <mergeCell ref="C26:H26"/>
    <mergeCell ref="A21:A22"/>
    <mergeCell ref="C21:C22"/>
    <mergeCell ref="D21:D22"/>
    <mergeCell ref="E21:E22"/>
    <mergeCell ref="F21:F22"/>
    <mergeCell ref="G21:G22"/>
    <mergeCell ref="B38:C38"/>
    <mergeCell ref="E38:H41"/>
    <mergeCell ref="B39:C39"/>
    <mergeCell ref="B40:C40"/>
    <mergeCell ref="B41:C41"/>
    <mergeCell ref="C32:H33"/>
    <mergeCell ref="A34:A35"/>
    <mergeCell ref="A36:A37"/>
    <mergeCell ref="B36:G37"/>
    <mergeCell ref="H36:H37"/>
    <mergeCell ref="A27:A33"/>
    <mergeCell ref="C27:H27"/>
    <mergeCell ref="C30:D30"/>
    <mergeCell ref="F30:H30"/>
    <mergeCell ref="C31:D31"/>
    <mergeCell ref="F31:H31"/>
    <mergeCell ref="B32:B33"/>
  </mergeCells>
  <phoneticPr fontId="2"/>
  <pageMargins left="0.98425196850393704" right="0.39370078740157483" top="0.39370078740157483" bottom="0.39370078740157483" header="0" footer="0"/>
  <pageSetup paperSize="9" orientation="portrait" horizontalDpi="300" verticalDpi="300" r:id="rId1"/>
  <headerFooter alignWithMargins="0">
    <oddHeader>&amp;L様式 3-2</oddHeader>
    <oddFooter>&amp;L 一般財団法人自転車産業振興協会技術研究所     2026/6/1　改訂
&amp;R&amp;P/&amp;N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FD1ED2C-61A2-4C4F-89A0-371E0B8BDB5E}">
          <x14:formula1>
            <xm:f>非表示_選択肢!$B$9:$B$12</xm:f>
          </x14:formula1>
          <xm:sqref>B24:B26</xm:sqref>
        </x14:dataValidation>
        <x14:dataValidation type="list" allowBlank="1" showInputMessage="1" showErrorMessage="1" xr:uid="{550C7590-BA2A-49A8-B0E8-339AEA93C0BC}">
          <x14:formula1>
            <xm:f>非表示_選択肢!$B$2:$B$7</xm:f>
          </x14:formula1>
          <xm:sqref>B22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3CC9E-D5D7-4E81-AA16-DCA9E005005C}">
  <dimension ref="A1:N42"/>
  <sheetViews>
    <sheetView view="pageBreakPreview" zoomScale="85" zoomScaleNormal="100" zoomScaleSheetLayoutView="85" zoomScalePageLayoutView="145" workbookViewId="0">
      <selection activeCell="A36" sqref="A36:A37"/>
    </sheetView>
  </sheetViews>
  <sheetFormatPr defaultColWidth="9" defaultRowHeight="16.5" x14ac:dyDescent="0.2"/>
  <cols>
    <col min="1" max="1" width="11.59765625" style="65" customWidth="1"/>
    <col min="2" max="2" width="13.3984375" style="65" customWidth="1"/>
    <col min="3" max="8" width="12" style="65" customWidth="1"/>
    <col min="9" max="9" width="3.3984375" style="91" hidden="1" customWidth="1"/>
    <col min="10" max="10" width="3.3984375" style="91" customWidth="1"/>
    <col min="11" max="11" width="11" style="93" bestFit="1" customWidth="1"/>
    <col min="12" max="12" width="13.59765625" style="93" bestFit="1" customWidth="1"/>
    <col min="13" max="13" width="9" style="65"/>
    <col min="14" max="14" width="9" style="94"/>
    <col min="15" max="16384" width="9" style="65"/>
  </cols>
  <sheetData>
    <row r="1" spans="1:12" s="91" customFormat="1" x14ac:dyDescent="0.2">
      <c r="A1" s="335" t="s">
        <v>158</v>
      </c>
      <c r="B1" s="335"/>
      <c r="C1" s="335"/>
      <c r="D1" s="427" t="s">
        <v>152</v>
      </c>
      <c r="E1" s="427"/>
      <c r="F1" s="336" t="s">
        <v>422</v>
      </c>
      <c r="G1" s="336"/>
      <c r="H1" s="336"/>
      <c r="I1" s="173">
        <v>1</v>
      </c>
      <c r="J1" s="173"/>
      <c r="K1" s="90"/>
      <c r="L1" s="90"/>
    </row>
    <row r="2" spans="1:12" ht="33" x14ac:dyDescent="0.2">
      <c r="A2" s="60" t="s">
        <v>137</v>
      </c>
      <c r="B2" s="428" t="str">
        <f>IF('試験依頼書（設備貸出）'!B2="","",'試験依頼書（設備貸出）'!B2)</f>
        <v/>
      </c>
      <c r="C2" s="429"/>
      <c r="D2" s="73" t="s">
        <v>10</v>
      </c>
      <c r="E2" s="92"/>
      <c r="F2" s="75" t="s">
        <v>8</v>
      </c>
      <c r="G2" s="430"/>
      <c r="H2" s="431"/>
      <c r="I2" s="173" t="s">
        <v>155</v>
      </c>
      <c r="J2" s="173"/>
    </row>
    <row r="3" spans="1:12" ht="33" x14ac:dyDescent="0.2">
      <c r="A3" s="60" t="s">
        <v>112</v>
      </c>
      <c r="B3" s="426" t="str">
        <f>IF('試験依頼書（設備貸出）'!B3="","",'試験依頼書（設備貸出）'!B3)</f>
        <v/>
      </c>
      <c r="C3" s="426"/>
      <c r="D3" s="426"/>
      <c r="E3" s="426"/>
      <c r="F3" s="426"/>
      <c r="G3" s="426"/>
      <c r="H3" s="426"/>
      <c r="I3" s="173" t="s">
        <v>155</v>
      </c>
      <c r="J3" s="173"/>
    </row>
    <row r="4" spans="1:12" x14ac:dyDescent="0.2">
      <c r="A4" s="76" t="s">
        <v>127</v>
      </c>
      <c r="B4" s="76" t="s">
        <v>128</v>
      </c>
      <c r="C4" s="425">
        <f>'試験依頼書（設備貸出）'!C4</f>
        <v>0</v>
      </c>
      <c r="D4" s="425"/>
      <c r="E4" s="76" t="s">
        <v>114</v>
      </c>
      <c r="F4" s="425">
        <f>'試験依頼書（設備貸出）'!F4</f>
        <v>0</v>
      </c>
      <c r="G4" s="425"/>
      <c r="H4" s="425"/>
      <c r="I4" s="91">
        <v>1</v>
      </c>
    </row>
    <row r="5" spans="1:12" ht="26" x14ac:dyDescent="0.2">
      <c r="A5" s="389" t="s">
        <v>129</v>
      </c>
      <c r="B5" s="95" t="s">
        <v>108</v>
      </c>
      <c r="C5" s="424" t="s">
        <v>107</v>
      </c>
      <c r="D5" s="424"/>
      <c r="E5" s="424"/>
      <c r="F5" s="424"/>
      <c r="G5" s="424"/>
      <c r="H5" s="95" t="s">
        <v>412</v>
      </c>
      <c r="I5" s="64" t="s">
        <v>155</v>
      </c>
      <c r="J5" s="64"/>
      <c r="K5" s="96" t="s">
        <v>413</v>
      </c>
      <c r="L5" s="96" t="s">
        <v>414</v>
      </c>
    </row>
    <row r="6" spans="1:12" ht="18.5" customHeight="1" x14ac:dyDescent="0.2">
      <c r="A6" s="389"/>
      <c r="B6" s="89" t="str">
        <f>IF('試験依頼書（設備貸出）'!B6="","",'試験依頼書（設備貸出）'!B6)</f>
        <v/>
      </c>
      <c r="C6" s="400" t="str">
        <f>'試験依頼書（設備貸出）'!C6</f>
        <v/>
      </c>
      <c r="D6" s="400"/>
      <c r="E6" s="400"/>
      <c r="F6" s="400"/>
      <c r="G6" s="400"/>
      <c r="H6" s="89" t="str">
        <f>IF('試験依頼書（設備貸出）'!H6="","",'試験依頼書（設備貸出）'!H6)</f>
        <v/>
      </c>
      <c r="K6" s="96" t="str">
        <f>IF(B6="","",VLOOKUP(B6,手数料表!$A$1:$J$410,8))</f>
        <v/>
      </c>
      <c r="L6" s="96" t="str">
        <f>IF(H6="","",H6*K6)</f>
        <v/>
      </c>
    </row>
    <row r="7" spans="1:12" x14ac:dyDescent="0.2">
      <c r="A7" s="389"/>
      <c r="B7" s="89" t="str">
        <f>IF('試験依頼書（設備貸出）'!B7="","",'試験依頼書（設備貸出）'!B7)</f>
        <v/>
      </c>
      <c r="C7" s="400" t="str">
        <f>'試験依頼書（設備貸出）'!C7</f>
        <v/>
      </c>
      <c r="D7" s="400"/>
      <c r="E7" s="400"/>
      <c r="F7" s="400"/>
      <c r="G7" s="400"/>
      <c r="H7" s="89" t="str">
        <f>IF('試験依頼書（設備貸出）'!H7="","",'試験依頼書（設備貸出）'!H7)</f>
        <v/>
      </c>
      <c r="K7" s="96" t="str">
        <f>IF(B7="","",VLOOKUP(B7,手数料表!$A$1:$J$410,8))</f>
        <v/>
      </c>
      <c r="L7" s="96" t="str">
        <f t="shared" ref="L7:L18" si="0">IF(H7="","",H7*K7)</f>
        <v/>
      </c>
    </row>
    <row r="8" spans="1:12" x14ac:dyDescent="0.2">
      <c r="A8" s="389"/>
      <c r="B8" s="89"/>
      <c r="C8" s="400"/>
      <c r="D8" s="400"/>
      <c r="E8" s="400"/>
      <c r="F8" s="400"/>
      <c r="G8" s="400"/>
      <c r="H8" s="89"/>
      <c r="K8" s="96" t="str">
        <f>IF(B8="","",VLOOKUP(B8,手数料表!$A$1:$J$410,8))</f>
        <v/>
      </c>
      <c r="L8" s="96" t="str">
        <f t="shared" si="0"/>
        <v/>
      </c>
    </row>
    <row r="9" spans="1:12" x14ac:dyDescent="0.2">
      <c r="A9" s="389"/>
      <c r="B9" s="89"/>
      <c r="C9" s="400"/>
      <c r="D9" s="400"/>
      <c r="E9" s="400"/>
      <c r="F9" s="400"/>
      <c r="G9" s="400"/>
      <c r="H9" s="89"/>
      <c r="K9" s="96" t="str">
        <f>IF(B9="","",VLOOKUP(B9,手数料表!$A$1:$J$410,8))</f>
        <v/>
      </c>
      <c r="L9" s="96" t="str">
        <f t="shared" si="0"/>
        <v/>
      </c>
    </row>
    <row r="10" spans="1:12" x14ac:dyDescent="0.2">
      <c r="A10" s="389"/>
      <c r="B10" s="89"/>
      <c r="C10" s="400"/>
      <c r="D10" s="400"/>
      <c r="E10" s="400"/>
      <c r="F10" s="400"/>
      <c r="G10" s="400"/>
      <c r="H10" s="89"/>
      <c r="K10" s="96" t="str">
        <f>IF(B10="","",VLOOKUP(B10,手数料表!$A$1:$J$410,8))</f>
        <v/>
      </c>
      <c r="L10" s="96" t="str">
        <f t="shared" si="0"/>
        <v/>
      </c>
    </row>
    <row r="11" spans="1:12" x14ac:dyDescent="0.2">
      <c r="A11" s="389"/>
      <c r="B11" s="89"/>
      <c r="C11" s="400"/>
      <c r="D11" s="400"/>
      <c r="E11" s="400"/>
      <c r="F11" s="400"/>
      <c r="G11" s="400"/>
      <c r="H11" s="89"/>
      <c r="K11" s="96" t="str">
        <f>IF(B11="","",VLOOKUP(B11,手数料表!$A$1:$J$410,8))</f>
        <v/>
      </c>
      <c r="L11" s="96" t="str">
        <f t="shared" si="0"/>
        <v/>
      </c>
    </row>
    <row r="12" spans="1:12" x14ac:dyDescent="0.2">
      <c r="A12" s="389"/>
      <c r="B12" s="89"/>
      <c r="C12" s="400"/>
      <c r="D12" s="400"/>
      <c r="E12" s="400"/>
      <c r="F12" s="400"/>
      <c r="G12" s="400"/>
      <c r="H12" s="89"/>
      <c r="K12" s="96" t="str">
        <f>IF(B12="","",VLOOKUP(B12,手数料表!$A$1:$J$410,8))</f>
        <v/>
      </c>
      <c r="L12" s="96" t="str">
        <f t="shared" si="0"/>
        <v/>
      </c>
    </row>
    <row r="13" spans="1:12" x14ac:dyDescent="0.2">
      <c r="A13" s="389"/>
      <c r="B13" s="89"/>
      <c r="C13" s="400"/>
      <c r="D13" s="400"/>
      <c r="E13" s="400"/>
      <c r="F13" s="400"/>
      <c r="G13" s="400"/>
      <c r="H13" s="89"/>
      <c r="K13" s="96" t="str">
        <f>IF(B13="","",VLOOKUP(B13,手数料表!$A$1:$J$410,8))</f>
        <v/>
      </c>
      <c r="L13" s="96" t="str">
        <f t="shared" si="0"/>
        <v/>
      </c>
    </row>
    <row r="14" spans="1:12" x14ac:dyDescent="0.2">
      <c r="A14" s="389"/>
      <c r="B14" s="89"/>
      <c r="C14" s="400"/>
      <c r="D14" s="400"/>
      <c r="E14" s="400"/>
      <c r="F14" s="400"/>
      <c r="G14" s="400"/>
      <c r="H14" s="89"/>
      <c r="K14" s="96" t="str">
        <f>IF(B14="","",VLOOKUP(B14,手数料表!$A$1:$J$410,8))</f>
        <v/>
      </c>
      <c r="L14" s="96" t="str">
        <f t="shared" si="0"/>
        <v/>
      </c>
    </row>
    <row r="15" spans="1:12" x14ac:dyDescent="0.2">
      <c r="A15" s="389"/>
      <c r="B15" s="89"/>
      <c r="C15" s="400"/>
      <c r="D15" s="400"/>
      <c r="E15" s="400"/>
      <c r="F15" s="400"/>
      <c r="G15" s="400"/>
      <c r="H15" s="89"/>
      <c r="K15" s="96" t="str">
        <f>IF(B15="","",VLOOKUP(B15,手数料表!$A$1:$J$410,8))</f>
        <v/>
      </c>
      <c r="L15" s="96" t="str">
        <f t="shared" si="0"/>
        <v/>
      </c>
    </row>
    <row r="16" spans="1:12" x14ac:dyDescent="0.2">
      <c r="A16" s="389"/>
      <c r="B16" s="89"/>
      <c r="C16" s="400"/>
      <c r="D16" s="400"/>
      <c r="E16" s="400"/>
      <c r="F16" s="400"/>
      <c r="G16" s="400"/>
      <c r="H16" s="89"/>
      <c r="K16" s="96" t="str">
        <f>IF(B16="","",VLOOKUP(B16,手数料表!$A$1:$J$410,8))</f>
        <v/>
      </c>
      <c r="L16" s="96" t="str">
        <f t="shared" si="0"/>
        <v/>
      </c>
    </row>
    <row r="17" spans="1:12" x14ac:dyDescent="0.2">
      <c r="A17" s="389"/>
      <c r="B17" s="89"/>
      <c r="C17" s="400"/>
      <c r="D17" s="400"/>
      <c r="E17" s="400"/>
      <c r="F17" s="400"/>
      <c r="G17" s="400"/>
      <c r="H17" s="89"/>
      <c r="K17" s="96" t="str">
        <f>IF(B17="","",VLOOKUP(B17,手数料表!$A$1:$J$410,8))</f>
        <v/>
      </c>
      <c r="L17" s="96" t="str">
        <f t="shared" si="0"/>
        <v/>
      </c>
    </row>
    <row r="18" spans="1:12" x14ac:dyDescent="0.2">
      <c r="A18" s="389"/>
      <c r="B18" s="89"/>
      <c r="C18" s="400"/>
      <c r="D18" s="400"/>
      <c r="E18" s="400"/>
      <c r="F18" s="400"/>
      <c r="G18" s="400"/>
      <c r="H18" s="89"/>
      <c r="K18" s="96" t="str">
        <f>IF(B18="","",VLOOKUP(B18,手数料表!$A$1:$J$410,8))</f>
        <v/>
      </c>
      <c r="L18" s="96" t="str">
        <f t="shared" si="0"/>
        <v/>
      </c>
    </row>
    <row r="19" spans="1:12" x14ac:dyDescent="0.2">
      <c r="A19" s="85" t="s">
        <v>132</v>
      </c>
      <c r="B19" s="421" t="e">
        <f>VLOOKUP('試験依頼書（設備貸出）'!B22,非表示_選択肢!B3:C7,2)</f>
        <v>#N/A</v>
      </c>
      <c r="C19" s="422"/>
      <c r="D19" s="422"/>
      <c r="E19" s="422"/>
      <c r="F19" s="422"/>
      <c r="G19" s="422"/>
      <c r="H19" s="423"/>
      <c r="I19" s="91">
        <v>1</v>
      </c>
    </row>
    <row r="20" spans="1:12" ht="24" x14ac:dyDescent="0.2">
      <c r="A20" s="85" t="s">
        <v>9</v>
      </c>
      <c r="B20" s="421" t="str">
        <f>VLOOKUP('試験依頼書（設備貸出）'!B24,非表示_選択肢!B10:C12,2)</f>
        <v>その他 【設備貸出、BAA検査、SG検査、試験証明・報告発行になじまない依頼】</v>
      </c>
      <c r="C20" s="422"/>
      <c r="D20" s="422"/>
      <c r="E20" s="422"/>
      <c r="F20" s="422"/>
      <c r="G20" s="422"/>
      <c r="H20" s="423"/>
      <c r="I20" s="91">
        <v>1</v>
      </c>
    </row>
    <row r="21" spans="1:12" ht="19" x14ac:dyDescent="0.2">
      <c r="A21" s="391" t="s">
        <v>102</v>
      </c>
      <c r="B21" s="409" t="s">
        <v>75</v>
      </c>
      <c r="C21" s="403">
        <f>'試験依頼書（設備貸出）'!C27</f>
        <v>0</v>
      </c>
      <c r="D21" s="404"/>
      <c r="E21" s="404"/>
      <c r="F21" s="404"/>
      <c r="G21" s="404"/>
      <c r="H21" s="405"/>
      <c r="I21" s="174">
        <v>1</v>
      </c>
      <c r="J21" s="174"/>
    </row>
    <row r="22" spans="1:12" ht="19" x14ac:dyDescent="0.2">
      <c r="A22" s="392"/>
      <c r="B22" s="410"/>
      <c r="C22" s="411"/>
      <c r="D22" s="412"/>
      <c r="E22" s="412"/>
      <c r="F22" s="412"/>
      <c r="G22" s="412"/>
      <c r="H22" s="413"/>
      <c r="I22" s="174">
        <v>1</v>
      </c>
      <c r="J22" s="174"/>
    </row>
    <row r="23" spans="1:12" ht="19" x14ac:dyDescent="0.2">
      <c r="A23" s="392"/>
      <c r="B23" s="46" t="s">
        <v>418</v>
      </c>
      <c r="C23" s="417">
        <f>'試験依頼書（設備貸出）'!C28</f>
        <v>0</v>
      </c>
      <c r="D23" s="417"/>
      <c r="E23" s="417"/>
      <c r="F23" s="417"/>
      <c r="G23" s="417"/>
      <c r="H23" s="417"/>
      <c r="I23" s="174">
        <v>1</v>
      </c>
      <c r="J23" s="174"/>
    </row>
    <row r="24" spans="1:12" ht="38" x14ac:dyDescent="0.2">
      <c r="A24" s="392"/>
      <c r="B24" s="48" t="s">
        <v>419</v>
      </c>
      <c r="C24" s="418">
        <f>'試験依頼書（設備貸出）'!C29</f>
        <v>0</v>
      </c>
      <c r="D24" s="419"/>
      <c r="E24" s="419"/>
      <c r="F24" s="419"/>
      <c r="G24" s="419"/>
      <c r="H24" s="420"/>
      <c r="I24" s="175" t="s">
        <v>420</v>
      </c>
      <c r="J24" s="174"/>
    </row>
    <row r="25" spans="1:12" x14ac:dyDescent="0.2">
      <c r="A25" s="392"/>
      <c r="B25" s="76" t="s">
        <v>76</v>
      </c>
      <c r="C25" s="414">
        <f>'試験依頼書（設備貸出）'!C30</f>
        <v>0</v>
      </c>
      <c r="D25" s="415"/>
      <c r="E25" s="76" t="s">
        <v>77</v>
      </c>
      <c r="F25" s="415">
        <f>'試験依頼書（設備貸出）'!F30</f>
        <v>0</v>
      </c>
      <c r="G25" s="415"/>
      <c r="H25" s="416"/>
      <c r="I25" s="91">
        <v>1</v>
      </c>
    </row>
    <row r="26" spans="1:12" x14ac:dyDescent="0.2">
      <c r="A26" s="392"/>
      <c r="B26" s="76" t="s">
        <v>78</v>
      </c>
      <c r="C26" s="414">
        <f>'試験依頼書（設備貸出）'!C31</f>
        <v>0</v>
      </c>
      <c r="D26" s="416"/>
      <c r="E26" s="76" t="s">
        <v>153</v>
      </c>
      <c r="F26" s="414">
        <f>'試験依頼書（設備貸出）'!F31</f>
        <v>0</v>
      </c>
      <c r="G26" s="415"/>
      <c r="H26" s="416"/>
      <c r="I26" s="91">
        <v>1</v>
      </c>
    </row>
    <row r="27" spans="1:12" x14ac:dyDescent="0.2">
      <c r="A27" s="392"/>
      <c r="B27" s="391" t="s">
        <v>92</v>
      </c>
      <c r="C27" s="403">
        <f>'試験依頼書（設備貸出）'!C32</f>
        <v>0</v>
      </c>
      <c r="D27" s="404"/>
      <c r="E27" s="404"/>
      <c r="F27" s="404"/>
      <c r="G27" s="404"/>
      <c r="H27" s="405"/>
      <c r="I27" s="91">
        <v>1</v>
      </c>
    </row>
    <row r="28" spans="1:12" x14ac:dyDescent="0.2">
      <c r="A28" s="392"/>
      <c r="B28" s="392"/>
      <c r="C28" s="406"/>
      <c r="D28" s="407"/>
      <c r="E28" s="407"/>
      <c r="F28" s="407"/>
      <c r="G28" s="407"/>
      <c r="H28" s="408"/>
      <c r="I28" s="91">
        <v>1</v>
      </c>
    </row>
    <row r="29" spans="1:12" x14ac:dyDescent="0.2">
      <c r="A29" s="389" t="s">
        <v>415</v>
      </c>
      <c r="B29" s="389"/>
      <c r="C29" s="401"/>
      <c r="D29" s="401"/>
      <c r="E29" s="401"/>
      <c r="F29" s="401"/>
      <c r="G29" s="401"/>
      <c r="H29" s="401"/>
      <c r="I29" s="91">
        <v>1</v>
      </c>
    </row>
    <row r="30" spans="1:12" x14ac:dyDescent="0.2">
      <c r="A30" s="389" t="s">
        <v>143</v>
      </c>
      <c r="B30" s="389"/>
      <c r="C30" s="402">
        <f>SUM(L6:L18)</f>
        <v>0</v>
      </c>
      <c r="D30" s="402"/>
      <c r="E30" s="402"/>
      <c r="F30" s="402"/>
      <c r="G30" s="402"/>
      <c r="H30" s="402"/>
      <c r="I30" s="91">
        <v>1</v>
      </c>
    </row>
    <row r="31" spans="1:12" x14ac:dyDescent="0.2">
      <c r="A31" s="389" t="s">
        <v>119</v>
      </c>
      <c r="B31" s="389"/>
      <c r="C31" s="390"/>
      <c r="D31" s="390"/>
      <c r="E31" s="390"/>
      <c r="F31" s="390"/>
      <c r="G31" s="390"/>
      <c r="H31" s="390"/>
      <c r="I31" s="91">
        <v>1</v>
      </c>
    </row>
    <row r="32" spans="1:12" x14ac:dyDescent="0.2">
      <c r="A32" s="389"/>
      <c r="B32" s="389"/>
      <c r="C32" s="390"/>
      <c r="D32" s="390"/>
      <c r="E32" s="390"/>
      <c r="F32" s="390"/>
      <c r="G32" s="390"/>
      <c r="H32" s="390"/>
      <c r="I32" s="91">
        <v>1</v>
      </c>
    </row>
    <row r="33" spans="1:10" x14ac:dyDescent="0.2">
      <c r="A33" s="389"/>
      <c r="B33" s="389"/>
      <c r="C33" s="390"/>
      <c r="D33" s="390"/>
      <c r="E33" s="390"/>
      <c r="F33" s="390"/>
      <c r="G33" s="390"/>
      <c r="H33" s="390"/>
      <c r="I33" s="91">
        <v>1</v>
      </c>
    </row>
    <row r="34" spans="1:10" ht="36" x14ac:dyDescent="0.2">
      <c r="A34" s="389" t="s">
        <v>120</v>
      </c>
      <c r="B34" s="389"/>
      <c r="C34" s="390" t="s">
        <v>416</v>
      </c>
      <c r="D34" s="390"/>
      <c r="E34" s="390"/>
      <c r="F34" s="390"/>
      <c r="G34" s="390"/>
      <c r="H34" s="390"/>
      <c r="I34" s="59" t="s">
        <v>156</v>
      </c>
      <c r="J34" s="59"/>
    </row>
    <row r="35" spans="1:10" x14ac:dyDescent="0.2">
      <c r="A35" s="60" t="s">
        <v>121</v>
      </c>
      <c r="B35" s="60" t="s">
        <v>122</v>
      </c>
      <c r="C35" s="391" t="s">
        <v>85</v>
      </c>
      <c r="D35" s="391"/>
      <c r="E35" s="391" t="s">
        <v>144</v>
      </c>
      <c r="F35" s="391"/>
      <c r="G35" s="394" t="s">
        <v>149</v>
      </c>
      <c r="H35" s="391"/>
      <c r="I35" s="91">
        <v>1</v>
      </c>
    </row>
    <row r="36" spans="1:10" x14ac:dyDescent="0.2">
      <c r="A36" s="397"/>
      <c r="B36" s="390"/>
      <c r="C36" s="392"/>
      <c r="D36" s="392"/>
      <c r="E36" s="392"/>
      <c r="F36" s="392"/>
      <c r="G36" s="395"/>
      <c r="H36" s="392"/>
      <c r="I36" s="91">
        <v>1</v>
      </c>
    </row>
    <row r="37" spans="1:10" ht="17" thickBot="1" x14ac:dyDescent="0.25">
      <c r="A37" s="398"/>
      <c r="B37" s="399"/>
      <c r="C37" s="393"/>
      <c r="D37" s="393"/>
      <c r="E37" s="393"/>
      <c r="F37" s="393"/>
      <c r="G37" s="396"/>
      <c r="H37" s="393"/>
    </row>
    <row r="38" spans="1:10" x14ac:dyDescent="0.2">
      <c r="A38" s="377" t="s">
        <v>148</v>
      </c>
      <c r="B38" s="378"/>
      <c r="C38" s="378"/>
      <c r="D38" s="378"/>
      <c r="E38" s="378"/>
      <c r="F38" s="378"/>
      <c r="G38" s="378"/>
      <c r="H38" s="379"/>
    </row>
    <row r="39" spans="1:10" x14ac:dyDescent="0.2">
      <c r="A39" s="380"/>
      <c r="B39" s="381"/>
      <c r="C39" s="381"/>
      <c r="D39" s="381"/>
      <c r="E39" s="381"/>
      <c r="F39" s="381"/>
      <c r="G39" s="381"/>
      <c r="H39" s="382"/>
    </row>
    <row r="40" spans="1:10" x14ac:dyDescent="0.2">
      <c r="A40" s="383" t="s">
        <v>145</v>
      </c>
      <c r="B40" s="385"/>
      <c r="C40" s="385"/>
      <c r="D40" s="385"/>
      <c r="E40" s="385" t="s">
        <v>147</v>
      </c>
      <c r="F40" s="385" t="s">
        <v>146</v>
      </c>
      <c r="G40" s="385"/>
      <c r="H40" s="387"/>
    </row>
    <row r="41" spans="1:10" x14ac:dyDescent="0.2">
      <c r="A41" s="383"/>
      <c r="B41" s="385"/>
      <c r="C41" s="385"/>
      <c r="D41" s="385"/>
      <c r="E41" s="385"/>
      <c r="F41" s="385"/>
      <c r="G41" s="385"/>
      <c r="H41" s="387"/>
    </row>
    <row r="42" spans="1:10" ht="17" thickBot="1" x14ac:dyDescent="0.25">
      <c r="A42" s="384"/>
      <c r="B42" s="386"/>
      <c r="C42" s="386"/>
      <c r="D42" s="386"/>
      <c r="E42" s="386"/>
      <c r="F42" s="386"/>
      <c r="G42" s="386"/>
      <c r="H42" s="388"/>
    </row>
  </sheetData>
  <mergeCells count="58">
    <mergeCell ref="B3:H3"/>
    <mergeCell ref="C23:H23"/>
    <mergeCell ref="C24:H24"/>
    <mergeCell ref="A1:C1"/>
    <mergeCell ref="D1:E1"/>
    <mergeCell ref="F1:H1"/>
    <mergeCell ref="B2:C2"/>
    <mergeCell ref="G2:H2"/>
    <mergeCell ref="C4:D4"/>
    <mergeCell ref="F4:H4"/>
    <mergeCell ref="A5:A18"/>
    <mergeCell ref="C5:G5"/>
    <mergeCell ref="C6:G6"/>
    <mergeCell ref="C7:G7"/>
    <mergeCell ref="C8:G8"/>
    <mergeCell ref="C9:G9"/>
    <mergeCell ref="C10:G10"/>
    <mergeCell ref="C11:G11"/>
    <mergeCell ref="C18:G18"/>
    <mergeCell ref="C12:G12"/>
    <mergeCell ref="C13:G13"/>
    <mergeCell ref="C14:G14"/>
    <mergeCell ref="C15:G15"/>
    <mergeCell ref="C16:G16"/>
    <mergeCell ref="C17:G17"/>
    <mergeCell ref="B19:H19"/>
    <mergeCell ref="B20:H20"/>
    <mergeCell ref="A21:A28"/>
    <mergeCell ref="B21:B22"/>
    <mergeCell ref="C21:H22"/>
    <mergeCell ref="C25:D25"/>
    <mergeCell ref="F25:H25"/>
    <mergeCell ref="C26:D26"/>
    <mergeCell ref="F26:H26"/>
    <mergeCell ref="B27:B28"/>
    <mergeCell ref="C27:H28"/>
    <mergeCell ref="A29:B29"/>
    <mergeCell ref="C29:H29"/>
    <mergeCell ref="A30:B30"/>
    <mergeCell ref="C30:H30"/>
    <mergeCell ref="A31:B33"/>
    <mergeCell ref="C31:H33"/>
    <mergeCell ref="A34:B34"/>
    <mergeCell ref="C34:H34"/>
    <mergeCell ref="C35:C37"/>
    <mergeCell ref="D35:D37"/>
    <mergeCell ref="E35:E37"/>
    <mergeCell ref="F35:F37"/>
    <mergeCell ref="G35:G37"/>
    <mergeCell ref="H35:H37"/>
    <mergeCell ref="A36:A37"/>
    <mergeCell ref="B36:B37"/>
    <mergeCell ref="A38:H39"/>
    <mergeCell ref="A40:A42"/>
    <mergeCell ref="B40:D42"/>
    <mergeCell ref="E40:E42"/>
    <mergeCell ref="F40:F42"/>
    <mergeCell ref="G40:H42"/>
  </mergeCells>
  <phoneticPr fontId="2"/>
  <conditionalFormatting sqref="C29:H30">
    <cfRule type="cellIs" dxfId="1"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Header>&amp;L様式 23</oddHeader>
    <oddFooter>&amp;L  一般財団法人自転車産業振興協会技術研究所     2026/6/1　改訂
&amp;R&amp;P/&amp;N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11B70-4006-44F0-BED2-88B1812C5D48}">
  <sheetPr>
    <tabColor rgb="FFFF0000"/>
  </sheetPr>
  <dimension ref="A1:M42"/>
  <sheetViews>
    <sheetView view="pageBreakPreview" zoomScale="130" zoomScaleNormal="100" zoomScaleSheetLayoutView="130" zoomScalePageLayoutView="175" workbookViewId="0">
      <selection sqref="A1:C1"/>
    </sheetView>
  </sheetViews>
  <sheetFormatPr defaultColWidth="9" defaultRowHeight="16.5" x14ac:dyDescent="0.2"/>
  <cols>
    <col min="1" max="1" width="11.59765625" style="1" customWidth="1"/>
    <col min="2" max="2" width="13.3984375" style="1" customWidth="1"/>
    <col min="3" max="8" width="12" style="1" customWidth="1"/>
    <col min="9" max="9" width="3.19921875" style="69" hidden="1" customWidth="1"/>
    <col min="10" max="12" width="9" style="1"/>
    <col min="14" max="16384" width="9" style="1"/>
  </cols>
  <sheetData>
    <row r="1" spans="1:9" s="63" customFormat="1" ht="17" thickBot="1" x14ac:dyDescent="0.25">
      <c r="A1" s="335" t="s">
        <v>428</v>
      </c>
      <c r="B1" s="335"/>
      <c r="C1" s="335"/>
      <c r="D1" s="336" t="s">
        <v>152</v>
      </c>
      <c r="E1" s="336"/>
      <c r="F1" s="336" t="s">
        <v>422</v>
      </c>
      <c r="G1" s="336"/>
      <c r="H1" s="336"/>
      <c r="I1" s="68">
        <v>1</v>
      </c>
    </row>
    <row r="2" spans="1:9" ht="33.5" thickBot="1" x14ac:dyDescent="0.25">
      <c r="A2" s="81" t="s">
        <v>137</v>
      </c>
      <c r="B2" s="337"/>
      <c r="C2" s="338"/>
      <c r="D2" s="73" t="s">
        <v>10</v>
      </c>
      <c r="E2" s="74"/>
      <c r="F2" s="75" t="s">
        <v>8</v>
      </c>
      <c r="G2" s="339"/>
      <c r="H2" s="340"/>
      <c r="I2" s="68" t="s">
        <v>155</v>
      </c>
    </row>
    <row r="3" spans="1:9" ht="33.5" thickBot="1" x14ac:dyDescent="0.25">
      <c r="A3" s="80" t="s">
        <v>112</v>
      </c>
      <c r="B3" s="341"/>
      <c r="C3" s="342"/>
      <c r="D3" s="343"/>
      <c r="E3" s="343"/>
      <c r="F3" s="343"/>
      <c r="G3" s="343"/>
      <c r="H3" s="344"/>
      <c r="I3" s="68" t="s">
        <v>155</v>
      </c>
    </row>
    <row r="4" spans="1:9" ht="17" thickTop="1" x14ac:dyDescent="0.2">
      <c r="A4" s="104" t="s">
        <v>127</v>
      </c>
      <c r="B4" s="105" t="s">
        <v>128</v>
      </c>
      <c r="C4" s="332"/>
      <c r="D4" s="332"/>
      <c r="E4" s="105" t="s">
        <v>114</v>
      </c>
      <c r="F4" s="332"/>
      <c r="G4" s="332"/>
      <c r="H4" s="333"/>
      <c r="I4" s="69">
        <v>1</v>
      </c>
    </row>
    <row r="5" spans="1:9" ht="26" x14ac:dyDescent="0.2">
      <c r="A5" s="334" t="s">
        <v>129</v>
      </c>
      <c r="B5" s="345"/>
      <c r="C5" s="346"/>
      <c r="D5" s="346"/>
      <c r="E5" s="346"/>
      <c r="F5" s="346"/>
      <c r="G5" s="346"/>
      <c r="H5" s="347"/>
      <c r="I5" s="70" t="s">
        <v>155</v>
      </c>
    </row>
    <row r="6" spans="1:9" x14ac:dyDescent="0.2">
      <c r="A6" s="334"/>
      <c r="B6" s="348"/>
      <c r="C6" s="349"/>
      <c r="D6" s="349"/>
      <c r="E6" s="349"/>
      <c r="F6" s="349"/>
      <c r="G6" s="349"/>
      <c r="H6" s="350"/>
      <c r="I6" s="69">
        <v>1</v>
      </c>
    </row>
    <row r="7" spans="1:9" x14ac:dyDescent="0.2">
      <c r="A7" s="334"/>
      <c r="B7" s="348"/>
      <c r="C7" s="349"/>
      <c r="D7" s="349"/>
      <c r="E7" s="349"/>
      <c r="F7" s="349"/>
      <c r="G7" s="349"/>
      <c r="H7" s="350"/>
      <c r="I7" s="69">
        <v>1</v>
      </c>
    </row>
    <row r="8" spans="1:9" x14ac:dyDescent="0.2">
      <c r="A8" s="334"/>
      <c r="B8" s="348"/>
      <c r="C8" s="349"/>
      <c r="D8" s="349"/>
      <c r="E8" s="349"/>
      <c r="F8" s="349"/>
      <c r="G8" s="349"/>
      <c r="H8" s="350"/>
      <c r="I8" s="69">
        <v>1</v>
      </c>
    </row>
    <row r="9" spans="1:9" x14ac:dyDescent="0.2">
      <c r="A9" s="334"/>
      <c r="B9" s="348"/>
      <c r="C9" s="349"/>
      <c r="D9" s="349"/>
      <c r="E9" s="349"/>
      <c r="F9" s="349"/>
      <c r="G9" s="349"/>
      <c r="H9" s="350"/>
      <c r="I9" s="69">
        <v>1</v>
      </c>
    </row>
    <row r="10" spans="1:9" x14ac:dyDescent="0.2">
      <c r="A10" s="334"/>
      <c r="B10" s="348"/>
      <c r="C10" s="349"/>
      <c r="D10" s="349"/>
      <c r="E10" s="349"/>
      <c r="F10" s="349"/>
      <c r="G10" s="349"/>
      <c r="H10" s="350"/>
      <c r="I10" s="69">
        <v>1</v>
      </c>
    </row>
    <row r="11" spans="1:9" x14ac:dyDescent="0.2">
      <c r="A11" s="334"/>
      <c r="B11" s="348"/>
      <c r="C11" s="349"/>
      <c r="D11" s="349"/>
      <c r="E11" s="349"/>
      <c r="F11" s="349"/>
      <c r="G11" s="349"/>
      <c r="H11" s="350"/>
      <c r="I11" s="69">
        <v>1</v>
      </c>
    </row>
    <row r="12" spans="1:9" x14ac:dyDescent="0.2">
      <c r="A12" s="334"/>
      <c r="B12" s="348"/>
      <c r="C12" s="349"/>
      <c r="D12" s="349"/>
      <c r="E12" s="349"/>
      <c r="F12" s="349"/>
      <c r="G12" s="349"/>
      <c r="H12" s="350"/>
      <c r="I12" s="69">
        <v>1</v>
      </c>
    </row>
    <row r="13" spans="1:9" x14ac:dyDescent="0.2">
      <c r="A13" s="334"/>
      <c r="B13" s="348"/>
      <c r="C13" s="349"/>
      <c r="D13" s="349"/>
      <c r="E13" s="349"/>
      <c r="F13" s="349"/>
      <c r="G13" s="349"/>
      <c r="H13" s="350"/>
      <c r="I13" s="69">
        <v>1</v>
      </c>
    </row>
    <row r="14" spans="1:9" x14ac:dyDescent="0.2">
      <c r="A14" s="334"/>
      <c r="B14" s="348"/>
      <c r="C14" s="349"/>
      <c r="D14" s="349"/>
      <c r="E14" s="349"/>
      <c r="F14" s="349"/>
      <c r="G14" s="349"/>
      <c r="H14" s="350"/>
      <c r="I14" s="69">
        <v>1</v>
      </c>
    </row>
    <row r="15" spans="1:9" x14ac:dyDescent="0.2">
      <c r="A15" s="334"/>
      <c r="B15" s="348"/>
      <c r="C15" s="349"/>
      <c r="D15" s="349"/>
      <c r="E15" s="349"/>
      <c r="F15" s="349"/>
      <c r="G15" s="349"/>
      <c r="H15" s="350"/>
      <c r="I15" s="69">
        <v>1</v>
      </c>
    </row>
    <row r="16" spans="1:9" x14ac:dyDescent="0.2">
      <c r="A16" s="334"/>
      <c r="B16" s="348"/>
      <c r="C16" s="349"/>
      <c r="D16" s="349"/>
      <c r="E16" s="349"/>
      <c r="F16" s="349"/>
      <c r="G16" s="349"/>
      <c r="H16" s="350"/>
      <c r="I16" s="69">
        <v>1</v>
      </c>
    </row>
    <row r="17" spans="1:9" x14ac:dyDescent="0.2">
      <c r="A17" s="334"/>
      <c r="B17" s="348"/>
      <c r="C17" s="349"/>
      <c r="D17" s="349"/>
      <c r="E17" s="349"/>
      <c r="F17" s="349"/>
      <c r="G17" s="349"/>
      <c r="H17" s="350"/>
      <c r="I17" s="69">
        <v>1</v>
      </c>
    </row>
    <row r="18" spans="1:9" x14ac:dyDescent="0.2">
      <c r="A18" s="334"/>
      <c r="B18" s="348"/>
      <c r="C18" s="349"/>
      <c r="D18" s="349"/>
      <c r="E18" s="349"/>
      <c r="F18" s="349"/>
      <c r="G18" s="349"/>
      <c r="H18" s="350"/>
      <c r="I18" s="69">
        <v>1</v>
      </c>
    </row>
    <row r="19" spans="1:9" x14ac:dyDescent="0.2">
      <c r="A19" s="334"/>
      <c r="B19" s="348"/>
      <c r="C19" s="349"/>
      <c r="D19" s="349"/>
      <c r="E19" s="349"/>
      <c r="F19" s="349"/>
      <c r="G19" s="349"/>
      <c r="H19" s="350"/>
      <c r="I19" s="69">
        <v>1</v>
      </c>
    </row>
    <row r="20" spans="1:9" ht="17" thickBot="1" x14ac:dyDescent="0.25">
      <c r="A20" s="285"/>
      <c r="B20" s="351"/>
      <c r="C20" s="352"/>
      <c r="D20" s="352"/>
      <c r="E20" s="352"/>
      <c r="F20" s="352"/>
      <c r="G20" s="352"/>
      <c r="H20" s="353"/>
      <c r="I20" s="69">
        <v>1</v>
      </c>
    </row>
    <row r="21" spans="1:9" ht="17" thickTop="1" x14ac:dyDescent="0.2">
      <c r="A21" s="316" t="s">
        <v>132</v>
      </c>
      <c r="B21" s="121" t="s">
        <v>163</v>
      </c>
      <c r="C21" s="318" t="s">
        <v>133</v>
      </c>
      <c r="D21" s="318" t="s">
        <v>134</v>
      </c>
      <c r="E21" s="318" t="s">
        <v>135</v>
      </c>
      <c r="F21" s="318" t="s">
        <v>136</v>
      </c>
      <c r="G21" s="320" t="s">
        <v>138</v>
      </c>
      <c r="H21" s="322"/>
      <c r="I21" s="69">
        <v>1</v>
      </c>
    </row>
    <row r="22" spans="1:9" ht="26" x14ac:dyDescent="0.2">
      <c r="A22" s="317"/>
      <c r="B22" s="98"/>
      <c r="C22" s="319"/>
      <c r="D22" s="319"/>
      <c r="E22" s="319"/>
      <c r="F22" s="319"/>
      <c r="G22" s="321"/>
      <c r="H22" s="323"/>
      <c r="I22" s="70" t="s">
        <v>155</v>
      </c>
    </row>
    <row r="23" spans="1:9" x14ac:dyDescent="0.2">
      <c r="A23" s="285" t="s">
        <v>9</v>
      </c>
      <c r="B23" s="121" t="s">
        <v>163</v>
      </c>
      <c r="C23" s="324" t="s">
        <v>151</v>
      </c>
      <c r="D23" s="325"/>
      <c r="E23" s="325"/>
      <c r="F23" s="325"/>
      <c r="G23" s="325"/>
      <c r="H23" s="326"/>
      <c r="I23" s="69">
        <v>1</v>
      </c>
    </row>
    <row r="24" spans="1:9" x14ac:dyDescent="0.2">
      <c r="A24" s="286"/>
      <c r="B24" s="327"/>
      <c r="C24" s="329" t="s">
        <v>159</v>
      </c>
      <c r="D24" s="330"/>
      <c r="E24" s="330"/>
      <c r="F24" s="330"/>
      <c r="G24" s="330"/>
      <c r="H24" s="331"/>
      <c r="I24" s="69">
        <v>1</v>
      </c>
    </row>
    <row r="25" spans="1:9" x14ac:dyDescent="0.2">
      <c r="A25" s="286"/>
      <c r="B25" s="327"/>
      <c r="C25" s="310" t="s">
        <v>150</v>
      </c>
      <c r="D25" s="311"/>
      <c r="E25" s="311"/>
      <c r="F25" s="311"/>
      <c r="G25" s="311"/>
      <c r="H25" s="312"/>
      <c r="I25" s="69">
        <v>1</v>
      </c>
    </row>
    <row r="26" spans="1:9" x14ac:dyDescent="0.2">
      <c r="A26" s="317"/>
      <c r="B26" s="328"/>
      <c r="C26" s="313" t="s">
        <v>139</v>
      </c>
      <c r="D26" s="314"/>
      <c r="E26" s="314"/>
      <c r="F26" s="314"/>
      <c r="G26" s="314"/>
      <c r="H26" s="315"/>
      <c r="I26" s="69">
        <v>1</v>
      </c>
    </row>
    <row r="27" spans="1:9" ht="19" x14ac:dyDescent="0.2">
      <c r="A27" s="285" t="s">
        <v>102</v>
      </c>
      <c r="B27" s="47" t="s">
        <v>75</v>
      </c>
      <c r="C27" s="288"/>
      <c r="D27" s="289"/>
      <c r="E27" s="289"/>
      <c r="F27" s="289"/>
      <c r="G27" s="289"/>
      <c r="H27" s="290"/>
      <c r="I27" s="72">
        <v>1</v>
      </c>
    </row>
    <row r="28" spans="1:9" ht="19" x14ac:dyDescent="0.2">
      <c r="A28" s="286"/>
      <c r="B28" s="46" t="s">
        <v>418</v>
      </c>
      <c r="C28" s="297"/>
      <c r="D28" s="298"/>
      <c r="E28" s="298"/>
      <c r="F28" s="298"/>
      <c r="G28" s="298"/>
      <c r="H28" s="299"/>
      <c r="I28" s="72">
        <v>1</v>
      </c>
    </row>
    <row r="29" spans="1:9" ht="38" x14ac:dyDescent="0.2">
      <c r="A29" s="286"/>
      <c r="B29" s="46" t="s">
        <v>419</v>
      </c>
      <c r="C29" s="300"/>
      <c r="D29" s="301"/>
      <c r="E29" s="301"/>
      <c r="F29" s="301"/>
      <c r="G29" s="301"/>
      <c r="H29" s="302"/>
      <c r="I29" s="97" t="s">
        <v>420</v>
      </c>
    </row>
    <row r="30" spans="1:9" x14ac:dyDescent="0.2">
      <c r="A30" s="286"/>
      <c r="B30" s="46" t="s">
        <v>76</v>
      </c>
      <c r="C30" s="291"/>
      <c r="D30" s="292"/>
      <c r="E30" s="46" t="s">
        <v>77</v>
      </c>
      <c r="F30" s="292"/>
      <c r="G30" s="292"/>
      <c r="H30" s="293"/>
      <c r="I30" s="69">
        <v>1</v>
      </c>
    </row>
    <row r="31" spans="1:9" x14ac:dyDescent="0.2">
      <c r="A31" s="286"/>
      <c r="B31" s="46" t="s">
        <v>78</v>
      </c>
      <c r="C31" s="291"/>
      <c r="D31" s="294"/>
      <c r="E31" s="46" t="s">
        <v>153</v>
      </c>
      <c r="F31" s="291"/>
      <c r="G31" s="292"/>
      <c r="H31" s="293"/>
      <c r="I31" s="69">
        <v>1</v>
      </c>
    </row>
    <row r="32" spans="1:9" x14ac:dyDescent="0.2">
      <c r="A32" s="286"/>
      <c r="B32" s="295" t="s">
        <v>92</v>
      </c>
      <c r="C32" s="269"/>
      <c r="D32" s="270"/>
      <c r="E32" s="270"/>
      <c r="F32" s="270"/>
      <c r="G32" s="270"/>
      <c r="H32" s="271"/>
      <c r="I32" s="69">
        <v>1</v>
      </c>
    </row>
    <row r="33" spans="1:9" ht="17" thickBot="1" x14ac:dyDescent="0.25">
      <c r="A33" s="287"/>
      <c r="B33" s="296"/>
      <c r="C33" s="272"/>
      <c r="D33" s="273"/>
      <c r="E33" s="273"/>
      <c r="F33" s="273"/>
      <c r="G33" s="273"/>
      <c r="H33" s="274"/>
      <c r="I33" s="69">
        <v>1</v>
      </c>
    </row>
    <row r="34" spans="1:9" x14ac:dyDescent="0.2">
      <c r="A34" s="275" t="s">
        <v>140</v>
      </c>
      <c r="B34" s="83" t="s">
        <v>68</v>
      </c>
      <c r="C34" s="83" t="s">
        <v>74</v>
      </c>
      <c r="D34" s="83" t="s">
        <v>69</v>
      </c>
      <c r="E34" s="83" t="s">
        <v>70</v>
      </c>
      <c r="F34" s="83" t="s">
        <v>71</v>
      </c>
      <c r="G34" s="83" t="s">
        <v>72</v>
      </c>
      <c r="H34" s="83" t="s">
        <v>73</v>
      </c>
      <c r="I34" s="69">
        <v>1</v>
      </c>
    </row>
    <row r="35" spans="1:9" x14ac:dyDescent="0.2">
      <c r="A35" s="276"/>
      <c r="B35" s="9" t="s">
        <v>19</v>
      </c>
      <c r="C35" s="9" t="s">
        <v>20</v>
      </c>
      <c r="D35" s="9" t="s">
        <v>25</v>
      </c>
      <c r="E35" s="9" t="s">
        <v>21</v>
      </c>
      <c r="F35" s="9" t="s">
        <v>22</v>
      </c>
      <c r="G35" s="9" t="s">
        <v>40</v>
      </c>
      <c r="H35" s="9" t="s">
        <v>55</v>
      </c>
      <c r="I35" s="69">
        <v>1</v>
      </c>
    </row>
    <row r="36" spans="1:9" x14ac:dyDescent="0.2">
      <c r="A36" s="277" t="s">
        <v>141</v>
      </c>
      <c r="B36" s="279"/>
      <c r="C36" s="280"/>
      <c r="D36" s="280"/>
      <c r="E36" s="280"/>
      <c r="F36" s="280"/>
      <c r="G36" s="280"/>
      <c r="H36" s="283" t="s">
        <v>426</v>
      </c>
      <c r="I36" s="69">
        <v>1</v>
      </c>
    </row>
    <row r="37" spans="1:9" x14ac:dyDescent="0.2">
      <c r="A37" s="278"/>
      <c r="B37" s="281"/>
      <c r="C37" s="282"/>
      <c r="D37" s="282"/>
      <c r="E37" s="282"/>
      <c r="F37" s="282"/>
      <c r="G37" s="282"/>
      <c r="H37" s="284"/>
      <c r="I37" s="69">
        <v>1</v>
      </c>
    </row>
    <row r="38" spans="1:9" x14ac:dyDescent="0.2">
      <c r="A38" s="9" t="s">
        <v>11</v>
      </c>
      <c r="B38" s="281" t="s">
        <v>7</v>
      </c>
      <c r="C38" s="303"/>
      <c r="D38" s="99" t="s">
        <v>85</v>
      </c>
      <c r="E38" s="304" t="s">
        <v>28</v>
      </c>
      <c r="F38" s="305"/>
      <c r="G38" s="305"/>
      <c r="H38" s="305"/>
      <c r="I38" s="69">
        <v>1</v>
      </c>
    </row>
    <row r="39" spans="1:9" ht="36" x14ac:dyDescent="0.2">
      <c r="A39" s="6"/>
      <c r="B39" s="307"/>
      <c r="C39" s="308"/>
      <c r="D39" s="7"/>
      <c r="E39" s="306"/>
      <c r="F39" s="306"/>
      <c r="G39" s="306"/>
      <c r="H39" s="306"/>
      <c r="I39" s="71" t="s">
        <v>156</v>
      </c>
    </row>
    <row r="40" spans="1:9" x14ac:dyDescent="0.2">
      <c r="A40" s="9" t="s">
        <v>23</v>
      </c>
      <c r="B40" s="309" t="s">
        <v>24</v>
      </c>
      <c r="C40" s="309"/>
      <c r="D40" s="9" t="s">
        <v>86</v>
      </c>
      <c r="E40" s="306"/>
      <c r="F40" s="306"/>
      <c r="G40" s="306"/>
      <c r="H40" s="306"/>
      <c r="I40" s="69">
        <v>1</v>
      </c>
    </row>
    <row r="41" spans="1:9" ht="36" x14ac:dyDescent="0.2">
      <c r="A41" s="6"/>
      <c r="B41" s="307"/>
      <c r="C41" s="308"/>
      <c r="D41" s="6"/>
      <c r="E41" s="306"/>
      <c r="F41" s="306"/>
      <c r="G41" s="306"/>
      <c r="H41" s="306"/>
      <c r="I41" s="71" t="s">
        <v>156</v>
      </c>
    </row>
    <row r="42" spans="1:9" x14ac:dyDescent="0.2">
      <c r="A42" s="64"/>
      <c r="B42" s="65"/>
      <c r="C42" s="65"/>
      <c r="D42" s="65"/>
      <c r="E42" s="65"/>
      <c r="F42" s="65"/>
      <c r="G42" s="65"/>
      <c r="H42" s="66"/>
    </row>
  </sheetData>
  <sheetProtection algorithmName="SHA-512" hashValue="hEp0wF8NPHaN7cfdcRahdRWPYzDS8pK3BWcVNpljx335TpbpitZ+Ds9zOEQI8qyloipBmH9fejGyyYA42JpkNg==" saltValue="Qm1BDZ5kIWO/xRwuJEvCUQ==" spinCount="100000" sheet="1" objects="1" scenarios="1"/>
  <mergeCells count="42">
    <mergeCell ref="C4:D4"/>
    <mergeCell ref="F4:H4"/>
    <mergeCell ref="A5:A20"/>
    <mergeCell ref="A1:C1"/>
    <mergeCell ref="D1:E1"/>
    <mergeCell ref="F1:H1"/>
    <mergeCell ref="B2:C2"/>
    <mergeCell ref="G2:H2"/>
    <mergeCell ref="B3:H3"/>
    <mergeCell ref="B5:H20"/>
    <mergeCell ref="C25:H25"/>
    <mergeCell ref="C26:H26"/>
    <mergeCell ref="A21:A22"/>
    <mergeCell ref="C21:C22"/>
    <mergeCell ref="D21:D22"/>
    <mergeCell ref="E21:E22"/>
    <mergeCell ref="F21:F22"/>
    <mergeCell ref="G21:G22"/>
    <mergeCell ref="H21:H22"/>
    <mergeCell ref="A23:A26"/>
    <mergeCell ref="C23:H23"/>
    <mergeCell ref="B24:B26"/>
    <mergeCell ref="C24:H24"/>
    <mergeCell ref="B38:C38"/>
    <mergeCell ref="E38:H41"/>
    <mergeCell ref="B39:C39"/>
    <mergeCell ref="B40:C40"/>
    <mergeCell ref="B41:C41"/>
    <mergeCell ref="C32:H33"/>
    <mergeCell ref="A34:A35"/>
    <mergeCell ref="A36:A37"/>
    <mergeCell ref="B36:G37"/>
    <mergeCell ref="H36:H37"/>
    <mergeCell ref="A27:A33"/>
    <mergeCell ref="C27:H27"/>
    <mergeCell ref="C30:D30"/>
    <mergeCell ref="F30:H30"/>
    <mergeCell ref="C31:D31"/>
    <mergeCell ref="F31:H31"/>
    <mergeCell ref="B32:B33"/>
    <mergeCell ref="C28:H28"/>
    <mergeCell ref="C29:H29"/>
  </mergeCells>
  <phoneticPr fontId="2"/>
  <pageMargins left="0.98425196850393704" right="0.39370078740157483" top="0.39370078740157483" bottom="0.39370078740157483" header="0" footer="0"/>
  <pageSetup paperSize="9" orientation="portrait" horizontalDpi="300" verticalDpi="300" r:id="rId1"/>
  <headerFooter alignWithMargins="0">
    <oddHeader>&amp;L様式 3-3</oddHeader>
    <oddFooter>&amp;L 一般財団法人自転車産業振興協会技術研究所     2026/6/1　改訂
&amp;R&amp;P/&amp;N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FC3340C-FD56-475B-A532-AC1241597F08}">
          <x14:formula1>
            <xm:f>非表示_選択肢!$B$9:$B$12</xm:f>
          </x14:formula1>
          <xm:sqref>B24:B26</xm:sqref>
        </x14:dataValidation>
        <x14:dataValidation type="list" allowBlank="1" showInputMessage="1" showErrorMessage="1" xr:uid="{5E9B3945-30E5-474F-9334-BFD286586ABA}">
          <x14:formula1>
            <xm:f>非表示_選択肢!$B$2:$B$7</xm:f>
          </x14:formula1>
          <xm:sqref>B22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B10A0-B582-47A2-8F3F-44EBCFC3962E}">
  <dimension ref="A1:M78"/>
  <sheetViews>
    <sheetView view="pageBreakPreview" zoomScale="115" zoomScaleNormal="100" zoomScaleSheetLayoutView="115" zoomScalePageLayoutView="175" workbookViewId="0">
      <selection activeCell="B3" sqref="B3:H3"/>
    </sheetView>
  </sheetViews>
  <sheetFormatPr defaultColWidth="9" defaultRowHeight="16.5" x14ac:dyDescent="0.2"/>
  <cols>
    <col min="1" max="1" width="11.59765625" style="1" customWidth="1"/>
    <col min="2" max="2" width="13.3984375" style="1" customWidth="1"/>
    <col min="3" max="8" width="12" style="1" customWidth="1"/>
    <col min="9" max="9" width="3.19921875" style="63" hidden="1" customWidth="1"/>
    <col min="10" max="12" width="9" style="1"/>
    <col min="14" max="16384" width="9" style="1"/>
  </cols>
  <sheetData>
    <row r="1" spans="1:12" s="63" customFormat="1" x14ac:dyDescent="0.2">
      <c r="A1" s="335" t="s">
        <v>169</v>
      </c>
      <c r="B1" s="335"/>
      <c r="C1" s="335"/>
      <c r="D1" s="336" t="s">
        <v>152</v>
      </c>
      <c r="E1" s="336"/>
      <c r="F1" s="336" t="s">
        <v>422</v>
      </c>
      <c r="G1" s="336"/>
      <c r="H1" s="336"/>
      <c r="I1" s="100">
        <v>1</v>
      </c>
    </row>
    <row r="2" spans="1:12" ht="33" x14ac:dyDescent="0.2">
      <c r="A2" s="60" t="s">
        <v>137</v>
      </c>
      <c r="B2" s="463" t="str">
        <f>IF('試験依頼書（規定以外の試験）'!B2="","",'試験依頼書（規定以外の試験）'!B2)</f>
        <v/>
      </c>
      <c r="C2" s="464"/>
      <c r="D2" s="73" t="s">
        <v>10</v>
      </c>
      <c r="E2" s="88"/>
      <c r="F2" s="75" t="s">
        <v>8</v>
      </c>
      <c r="G2" s="430"/>
      <c r="H2" s="465"/>
      <c r="I2" s="100" t="s">
        <v>155</v>
      </c>
    </row>
    <row r="3" spans="1:12" ht="33" x14ac:dyDescent="0.2">
      <c r="A3" s="60" t="s">
        <v>112</v>
      </c>
      <c r="B3" s="426" t="str">
        <f>IF('試験依頼書（規定以外の試験）'!B3="","",'試験依頼書（規定以外の試験）'!B3)</f>
        <v/>
      </c>
      <c r="C3" s="462"/>
      <c r="D3" s="462"/>
      <c r="E3" s="462"/>
      <c r="F3" s="462"/>
      <c r="G3" s="462"/>
      <c r="H3" s="462"/>
      <c r="I3" s="100" t="s">
        <v>155</v>
      </c>
    </row>
    <row r="4" spans="1:12" x14ac:dyDescent="0.2">
      <c r="A4" s="76" t="s">
        <v>127</v>
      </c>
      <c r="B4" s="46" t="s">
        <v>128</v>
      </c>
      <c r="C4" s="466">
        <f>'試験依頼書（規定以外の試験）'!C4</f>
        <v>0</v>
      </c>
      <c r="D4" s="466"/>
      <c r="E4" s="46" t="s">
        <v>114</v>
      </c>
      <c r="F4" s="466">
        <f>'試験依頼書（規定以外の試験）'!F4</f>
        <v>0</v>
      </c>
      <c r="G4" s="466"/>
      <c r="H4" s="466"/>
      <c r="I4" s="63">
        <v>1</v>
      </c>
    </row>
    <row r="5" spans="1:12" ht="26" x14ac:dyDescent="0.2">
      <c r="A5" s="461" t="s">
        <v>129</v>
      </c>
      <c r="B5" s="82" t="s">
        <v>108</v>
      </c>
      <c r="C5" s="360" t="s">
        <v>107</v>
      </c>
      <c r="D5" s="360"/>
      <c r="E5" s="360"/>
      <c r="F5" s="360"/>
      <c r="G5" s="360"/>
      <c r="H5" s="82" t="s">
        <v>412</v>
      </c>
      <c r="I5" s="107" t="s">
        <v>155</v>
      </c>
      <c r="K5" s="96" t="s">
        <v>413</v>
      </c>
      <c r="L5" s="96" t="s">
        <v>414</v>
      </c>
    </row>
    <row r="6" spans="1:12" x14ac:dyDescent="0.2">
      <c r="A6" s="461"/>
      <c r="B6" s="172"/>
      <c r="C6" s="359" t="str">
        <f>IF($B6="","",VLOOKUP($B6,手数料表!$A$1:$J$410,5))</f>
        <v/>
      </c>
      <c r="D6" s="359"/>
      <c r="E6" s="359"/>
      <c r="F6" s="359"/>
      <c r="G6" s="359"/>
      <c r="H6" s="172"/>
      <c r="I6" s="63">
        <v>1</v>
      </c>
      <c r="K6" s="96" t="str">
        <f>IF(B6="","",VLOOKUP(B6,手数料表!$A$1:$J$410,8))</f>
        <v/>
      </c>
      <c r="L6" s="96" t="str">
        <f>IF(H6="","",H6*K6)</f>
        <v/>
      </c>
    </row>
    <row r="7" spans="1:12" x14ac:dyDescent="0.2">
      <c r="A7" s="461"/>
      <c r="B7" s="172"/>
      <c r="C7" s="359" t="str">
        <f>IF($B7="","",VLOOKUP($B7,手数料表!$A$1:$J$410,5))</f>
        <v/>
      </c>
      <c r="D7" s="359"/>
      <c r="E7" s="359"/>
      <c r="F7" s="359"/>
      <c r="G7" s="359"/>
      <c r="H7" s="172"/>
      <c r="I7" s="63">
        <v>1</v>
      </c>
      <c r="K7" s="96" t="str">
        <f>IF(B7="","",VLOOKUP(B7,手数料表!$A$1:$J$410,8))</f>
        <v/>
      </c>
      <c r="L7" s="96" t="str">
        <f t="shared" ref="L7:L20" si="0">IF(H7="","",H7*K7)</f>
        <v/>
      </c>
    </row>
    <row r="8" spans="1:12" x14ac:dyDescent="0.2">
      <c r="A8" s="461"/>
      <c r="B8" s="172"/>
      <c r="C8" s="359" t="str">
        <f>IF($B8="","",VLOOKUP($B8,手数料表!$A$1:$J$410,5))</f>
        <v/>
      </c>
      <c r="D8" s="359"/>
      <c r="E8" s="359"/>
      <c r="F8" s="359"/>
      <c r="G8" s="359"/>
      <c r="H8" s="172"/>
      <c r="I8" s="63">
        <v>1</v>
      </c>
      <c r="K8" s="96" t="str">
        <f>IF(B8="","",VLOOKUP(B8,手数料表!$A$1:$J$410,8))</f>
        <v/>
      </c>
      <c r="L8" s="96" t="str">
        <f t="shared" si="0"/>
        <v/>
      </c>
    </row>
    <row r="9" spans="1:12" x14ac:dyDescent="0.2">
      <c r="A9" s="461"/>
      <c r="B9" s="172"/>
      <c r="C9" s="359" t="str">
        <f>IF($B9="","",VLOOKUP($B9,手数料表!$A$1:$J$410,5))</f>
        <v/>
      </c>
      <c r="D9" s="359"/>
      <c r="E9" s="359"/>
      <c r="F9" s="359"/>
      <c r="G9" s="359"/>
      <c r="H9" s="172"/>
      <c r="I9" s="63">
        <v>1</v>
      </c>
      <c r="K9" s="96" t="str">
        <f>IF(B9="","",VLOOKUP(B9,手数料表!$A$1:$J$410,8))</f>
        <v/>
      </c>
      <c r="L9" s="96" t="str">
        <f t="shared" si="0"/>
        <v/>
      </c>
    </row>
    <row r="10" spans="1:12" x14ac:dyDescent="0.2">
      <c r="A10" s="461"/>
      <c r="B10" s="172"/>
      <c r="C10" s="359" t="str">
        <f>IF($B10="","",VLOOKUP($B10,手数料表!$A$1:$J$410,5))</f>
        <v/>
      </c>
      <c r="D10" s="359"/>
      <c r="E10" s="359"/>
      <c r="F10" s="359"/>
      <c r="G10" s="359"/>
      <c r="H10" s="172"/>
      <c r="I10" s="63">
        <v>1</v>
      </c>
      <c r="K10" s="96" t="str">
        <f>IF(B10="","",VLOOKUP(B10,手数料表!$A$1:$J$410,8))</f>
        <v/>
      </c>
      <c r="L10" s="96" t="str">
        <f t="shared" si="0"/>
        <v/>
      </c>
    </row>
    <row r="11" spans="1:12" x14ac:dyDescent="0.2">
      <c r="A11" s="461"/>
      <c r="B11" s="172"/>
      <c r="C11" s="359" t="str">
        <f>IF($B11="","",VLOOKUP($B11,手数料表!$A$1:$J$410,5))</f>
        <v/>
      </c>
      <c r="D11" s="359"/>
      <c r="E11" s="359"/>
      <c r="F11" s="359"/>
      <c r="G11" s="359"/>
      <c r="H11" s="172"/>
      <c r="I11" s="63">
        <v>1</v>
      </c>
      <c r="K11" s="96" t="str">
        <f>IF(B11="","",VLOOKUP(B11,手数料表!$A$1:$J$410,8))</f>
        <v/>
      </c>
      <c r="L11" s="96" t="str">
        <f t="shared" si="0"/>
        <v/>
      </c>
    </row>
    <row r="12" spans="1:12" x14ac:dyDescent="0.2">
      <c r="A12" s="461"/>
      <c r="B12" s="172"/>
      <c r="C12" s="359" t="str">
        <f>IF($B12="","",VLOOKUP($B12,手数料表!$A$1:$J$410,5))</f>
        <v/>
      </c>
      <c r="D12" s="359"/>
      <c r="E12" s="359"/>
      <c r="F12" s="359"/>
      <c r="G12" s="359"/>
      <c r="H12" s="172"/>
      <c r="I12" s="63">
        <v>1</v>
      </c>
      <c r="K12" s="96" t="str">
        <f>IF(B12="","",VLOOKUP(B12,手数料表!$A$1:$J$410,8))</f>
        <v/>
      </c>
      <c r="L12" s="96" t="str">
        <f t="shared" si="0"/>
        <v/>
      </c>
    </row>
    <row r="13" spans="1:12" x14ac:dyDescent="0.2">
      <c r="A13" s="461"/>
      <c r="B13" s="172"/>
      <c r="C13" s="359" t="str">
        <f>IF($B13="","",VLOOKUP($B13,手数料表!$A$1:$J$410,5))</f>
        <v/>
      </c>
      <c r="D13" s="359"/>
      <c r="E13" s="359"/>
      <c r="F13" s="359"/>
      <c r="G13" s="359"/>
      <c r="H13" s="172"/>
      <c r="I13" s="63">
        <v>1</v>
      </c>
      <c r="K13" s="96" t="str">
        <f>IF(B13="","",VLOOKUP(B13,手数料表!$A$1:$J$410,8))</f>
        <v/>
      </c>
      <c r="L13" s="96" t="str">
        <f t="shared" si="0"/>
        <v/>
      </c>
    </row>
    <row r="14" spans="1:12" x14ac:dyDescent="0.2">
      <c r="A14" s="461"/>
      <c r="B14" s="172"/>
      <c r="C14" s="359" t="str">
        <f>IF($B14="","",VLOOKUP($B14,手数料表!$A$1:$J$410,5))</f>
        <v/>
      </c>
      <c r="D14" s="359"/>
      <c r="E14" s="359"/>
      <c r="F14" s="359"/>
      <c r="G14" s="359"/>
      <c r="H14" s="172"/>
      <c r="I14" s="63">
        <v>1</v>
      </c>
      <c r="K14" s="96" t="str">
        <f>IF(B14="","",VLOOKUP(B14,手数料表!$A$1:$J$410,8))</f>
        <v/>
      </c>
      <c r="L14" s="96" t="str">
        <f t="shared" si="0"/>
        <v/>
      </c>
    </row>
    <row r="15" spans="1:12" x14ac:dyDescent="0.2">
      <c r="A15" s="461"/>
      <c r="B15" s="172"/>
      <c r="C15" s="359" t="str">
        <f>IF($B15="","",VLOOKUP($B15,手数料表!$A$1:$J$410,5))</f>
        <v/>
      </c>
      <c r="D15" s="359"/>
      <c r="E15" s="359"/>
      <c r="F15" s="359"/>
      <c r="G15" s="359"/>
      <c r="H15" s="172"/>
      <c r="I15" s="63">
        <v>1</v>
      </c>
      <c r="K15" s="96" t="str">
        <f>IF(B15="","",VLOOKUP(B15,手数料表!$A$1:$J$410,8))</f>
        <v/>
      </c>
      <c r="L15" s="96" t="str">
        <f t="shared" si="0"/>
        <v/>
      </c>
    </row>
    <row r="16" spans="1:12" x14ac:dyDescent="0.2">
      <c r="A16" s="461"/>
      <c r="B16" s="172"/>
      <c r="C16" s="359" t="str">
        <f>IF($B16="","",VLOOKUP($B16,手数料表!$A$1:$J$410,5))</f>
        <v/>
      </c>
      <c r="D16" s="359"/>
      <c r="E16" s="359"/>
      <c r="F16" s="359"/>
      <c r="G16" s="359"/>
      <c r="H16" s="172"/>
      <c r="I16" s="63">
        <v>1</v>
      </c>
      <c r="K16" s="96" t="str">
        <f>IF(B16="","",VLOOKUP(B16,手数料表!$A$1:$J$410,8))</f>
        <v/>
      </c>
      <c r="L16" s="96" t="str">
        <f t="shared" si="0"/>
        <v/>
      </c>
    </row>
    <row r="17" spans="1:12" x14ac:dyDescent="0.2">
      <c r="A17" s="461"/>
      <c r="B17" s="172"/>
      <c r="C17" s="359" t="str">
        <f>IF($B17="","",VLOOKUP($B17,手数料表!$A$1:$J$410,5))</f>
        <v/>
      </c>
      <c r="D17" s="359"/>
      <c r="E17" s="359"/>
      <c r="F17" s="359"/>
      <c r="G17" s="359"/>
      <c r="H17" s="172"/>
      <c r="I17" s="63">
        <v>1</v>
      </c>
      <c r="K17" s="96" t="str">
        <f>IF(B17="","",VLOOKUP(B17,手数料表!$A$1:$J$410,8))</f>
        <v/>
      </c>
      <c r="L17" s="96" t="str">
        <f t="shared" si="0"/>
        <v/>
      </c>
    </row>
    <row r="18" spans="1:12" x14ac:dyDescent="0.2">
      <c r="A18" s="461"/>
      <c r="B18" s="172"/>
      <c r="C18" s="359" t="str">
        <f>IF($B18="","",VLOOKUP($B18,手数料表!$A$1:$J$410,5))</f>
        <v/>
      </c>
      <c r="D18" s="359"/>
      <c r="E18" s="359"/>
      <c r="F18" s="359"/>
      <c r="G18" s="359"/>
      <c r="H18" s="172"/>
      <c r="I18" s="63">
        <v>1</v>
      </c>
      <c r="K18" s="96" t="str">
        <f>IF(B18="","",VLOOKUP(B18,手数料表!$A$1:$J$410,8))</f>
        <v/>
      </c>
      <c r="L18" s="96" t="str">
        <f t="shared" si="0"/>
        <v/>
      </c>
    </row>
    <row r="19" spans="1:12" x14ac:dyDescent="0.2">
      <c r="A19" s="461"/>
      <c r="B19" s="172"/>
      <c r="C19" s="359" t="str">
        <f>IF($B19="","",VLOOKUP($B19,手数料表!$A$1:$J$410,5))</f>
        <v/>
      </c>
      <c r="D19" s="359"/>
      <c r="E19" s="359"/>
      <c r="F19" s="359"/>
      <c r="G19" s="359"/>
      <c r="H19" s="172"/>
      <c r="I19" s="63">
        <v>1</v>
      </c>
      <c r="K19" s="96" t="str">
        <f>IF(B19="","",VLOOKUP(B19,手数料表!$A$1:$J$410,8))</f>
        <v/>
      </c>
      <c r="L19" s="96" t="str">
        <f t="shared" si="0"/>
        <v/>
      </c>
    </row>
    <row r="20" spans="1:12" x14ac:dyDescent="0.2">
      <c r="A20" s="461"/>
      <c r="B20" s="172"/>
      <c r="C20" s="359" t="str">
        <f>IF($B20="","",VLOOKUP($B20,手数料表!$A$1:$J$410,5))</f>
        <v/>
      </c>
      <c r="D20" s="359"/>
      <c r="E20" s="359"/>
      <c r="F20" s="359"/>
      <c r="G20" s="359"/>
      <c r="H20" s="172"/>
      <c r="I20" s="63">
        <v>1</v>
      </c>
      <c r="K20" s="96" t="str">
        <f>IF(B20="","",VLOOKUP(B20,手数料表!$A$1:$J$410,8))</f>
        <v/>
      </c>
      <c r="L20" s="96" t="str">
        <f t="shared" si="0"/>
        <v/>
      </c>
    </row>
    <row r="21" spans="1:12" x14ac:dyDescent="0.2">
      <c r="A21" s="76" t="s">
        <v>130</v>
      </c>
      <c r="B21" s="46" t="s">
        <v>128</v>
      </c>
      <c r="C21" s="460"/>
      <c r="D21" s="460"/>
      <c r="E21" s="46" t="s">
        <v>114</v>
      </c>
      <c r="F21" s="460"/>
      <c r="G21" s="460"/>
      <c r="H21" s="460"/>
      <c r="I21" s="63">
        <v>1</v>
      </c>
      <c r="K21" s="96"/>
      <c r="L21" s="96"/>
    </row>
    <row r="22" spans="1:12" ht="26" x14ac:dyDescent="0.2">
      <c r="A22" s="461" t="s">
        <v>129</v>
      </c>
      <c r="B22" s="82" t="s">
        <v>108</v>
      </c>
      <c r="C22" s="360" t="s">
        <v>107</v>
      </c>
      <c r="D22" s="360"/>
      <c r="E22" s="360"/>
      <c r="F22" s="360"/>
      <c r="G22" s="360"/>
      <c r="H22" s="82" t="s">
        <v>412</v>
      </c>
      <c r="I22" s="107" t="s">
        <v>155</v>
      </c>
      <c r="K22" s="96"/>
      <c r="L22" s="96"/>
    </row>
    <row r="23" spans="1:12" x14ac:dyDescent="0.2">
      <c r="A23" s="461"/>
      <c r="B23" s="172"/>
      <c r="C23" s="359" t="str">
        <f>IF($B23="","",VLOOKUP($B23,手数料表!$A$1:$J$410,5))</f>
        <v/>
      </c>
      <c r="D23" s="359"/>
      <c r="E23" s="359"/>
      <c r="F23" s="359"/>
      <c r="G23" s="359"/>
      <c r="H23" s="172"/>
      <c r="I23" s="63">
        <v>1</v>
      </c>
      <c r="K23" s="96" t="str">
        <f>IF(B23="","",VLOOKUP(B23,手数料表!$A$1:$J$410,8))</f>
        <v/>
      </c>
      <c r="L23" s="96" t="str">
        <f t="shared" ref="L23:L37" si="1">IF(H23="","",H23*K23)</f>
        <v/>
      </c>
    </row>
    <row r="24" spans="1:12" x14ac:dyDescent="0.2">
      <c r="A24" s="461"/>
      <c r="B24" s="172"/>
      <c r="C24" s="359" t="str">
        <f>IF($B24="","",VLOOKUP($B24,手数料表!$A$1:$J$410,5))</f>
        <v/>
      </c>
      <c r="D24" s="359"/>
      <c r="E24" s="359"/>
      <c r="F24" s="359"/>
      <c r="G24" s="359"/>
      <c r="H24" s="172"/>
      <c r="I24" s="63">
        <v>1</v>
      </c>
      <c r="K24" s="96" t="str">
        <f>IF(B24="","",VLOOKUP(B24,手数料表!$A$1:$J$410,8))</f>
        <v/>
      </c>
      <c r="L24" s="96" t="str">
        <f t="shared" si="1"/>
        <v/>
      </c>
    </row>
    <row r="25" spans="1:12" x14ac:dyDescent="0.2">
      <c r="A25" s="461"/>
      <c r="B25" s="172"/>
      <c r="C25" s="359" t="str">
        <f>IF($B25="","",VLOOKUP($B25,手数料表!$A$1:$J$410,5))</f>
        <v/>
      </c>
      <c r="D25" s="359"/>
      <c r="E25" s="359"/>
      <c r="F25" s="359"/>
      <c r="G25" s="359"/>
      <c r="H25" s="172"/>
      <c r="I25" s="63">
        <v>1</v>
      </c>
      <c r="K25" s="96" t="str">
        <f>IF(B25="","",VLOOKUP(B25,手数料表!$A$1:$J$410,8))</f>
        <v/>
      </c>
      <c r="L25" s="96" t="str">
        <f t="shared" si="1"/>
        <v/>
      </c>
    </row>
    <row r="26" spans="1:12" x14ac:dyDescent="0.2">
      <c r="A26" s="461"/>
      <c r="B26" s="172"/>
      <c r="C26" s="359" t="str">
        <f>IF($B26="","",VLOOKUP($B26,手数料表!$A$1:$J$410,5))</f>
        <v/>
      </c>
      <c r="D26" s="359"/>
      <c r="E26" s="359"/>
      <c r="F26" s="359"/>
      <c r="G26" s="359"/>
      <c r="H26" s="172"/>
      <c r="I26" s="63">
        <v>1</v>
      </c>
      <c r="K26" s="96" t="str">
        <f>IF(B26="","",VLOOKUP(B26,手数料表!$A$1:$J$410,8))</f>
        <v/>
      </c>
      <c r="L26" s="96" t="str">
        <f t="shared" si="1"/>
        <v/>
      </c>
    </row>
    <row r="27" spans="1:12" x14ac:dyDescent="0.2">
      <c r="A27" s="461"/>
      <c r="B27" s="172"/>
      <c r="C27" s="359" t="str">
        <f>IF($B27="","",VLOOKUP($B27,手数料表!$A$1:$J$410,5))</f>
        <v/>
      </c>
      <c r="D27" s="359"/>
      <c r="E27" s="359"/>
      <c r="F27" s="359"/>
      <c r="G27" s="359"/>
      <c r="H27" s="172"/>
      <c r="I27" s="63">
        <v>1</v>
      </c>
      <c r="K27" s="96" t="str">
        <f>IF(B27="","",VLOOKUP(B27,手数料表!$A$1:$J$410,8))</f>
        <v/>
      </c>
      <c r="L27" s="96" t="str">
        <f t="shared" si="1"/>
        <v/>
      </c>
    </row>
    <row r="28" spans="1:12" x14ac:dyDescent="0.2">
      <c r="A28" s="461"/>
      <c r="B28" s="172"/>
      <c r="C28" s="359" t="str">
        <f>IF($B28="","",VLOOKUP($B28,手数料表!$A$1:$J$410,5))</f>
        <v/>
      </c>
      <c r="D28" s="359"/>
      <c r="E28" s="359"/>
      <c r="F28" s="359"/>
      <c r="G28" s="359"/>
      <c r="H28" s="172"/>
      <c r="I28" s="63">
        <v>1</v>
      </c>
      <c r="K28" s="96" t="str">
        <f>IF(B28="","",VLOOKUP(B28,手数料表!$A$1:$J$410,8))</f>
        <v/>
      </c>
      <c r="L28" s="96" t="str">
        <f t="shared" si="1"/>
        <v/>
      </c>
    </row>
    <row r="29" spans="1:12" x14ac:dyDescent="0.2">
      <c r="A29" s="461"/>
      <c r="B29" s="172"/>
      <c r="C29" s="359" t="str">
        <f>IF($B29="","",VLOOKUP($B29,手数料表!$A$1:$J$410,5))</f>
        <v/>
      </c>
      <c r="D29" s="359"/>
      <c r="E29" s="359"/>
      <c r="F29" s="359"/>
      <c r="G29" s="359"/>
      <c r="H29" s="172"/>
      <c r="I29" s="63">
        <v>1</v>
      </c>
      <c r="K29" s="96" t="str">
        <f>IF(B29="","",VLOOKUP(B29,手数料表!$A$1:$J$410,8))</f>
        <v/>
      </c>
      <c r="L29" s="96" t="str">
        <f t="shared" si="1"/>
        <v/>
      </c>
    </row>
    <row r="30" spans="1:12" x14ac:dyDescent="0.2">
      <c r="A30" s="461"/>
      <c r="B30" s="172"/>
      <c r="C30" s="359" t="str">
        <f>IF($B30="","",VLOOKUP($B30,手数料表!$A$1:$J$410,5))</f>
        <v/>
      </c>
      <c r="D30" s="359"/>
      <c r="E30" s="359"/>
      <c r="F30" s="359"/>
      <c r="G30" s="359"/>
      <c r="H30" s="172"/>
      <c r="I30" s="63">
        <v>1</v>
      </c>
      <c r="K30" s="96" t="str">
        <f>IF(B30="","",VLOOKUP(B30,手数料表!$A$1:$J$410,8))</f>
        <v/>
      </c>
      <c r="L30" s="96" t="str">
        <f t="shared" si="1"/>
        <v/>
      </c>
    </row>
    <row r="31" spans="1:12" x14ac:dyDescent="0.2">
      <c r="A31" s="461"/>
      <c r="B31" s="172"/>
      <c r="C31" s="359" t="str">
        <f>IF($B31="","",VLOOKUP($B31,手数料表!$A$1:$J$410,5))</f>
        <v/>
      </c>
      <c r="D31" s="359"/>
      <c r="E31" s="359"/>
      <c r="F31" s="359"/>
      <c r="G31" s="359"/>
      <c r="H31" s="172"/>
      <c r="I31" s="63">
        <v>1</v>
      </c>
      <c r="K31" s="96" t="str">
        <f>IF(B31="","",VLOOKUP(B31,手数料表!$A$1:$J$410,8))</f>
        <v/>
      </c>
      <c r="L31" s="96" t="str">
        <f t="shared" si="1"/>
        <v/>
      </c>
    </row>
    <row r="32" spans="1:12" x14ac:dyDescent="0.2">
      <c r="A32" s="461"/>
      <c r="B32" s="172"/>
      <c r="C32" s="359" t="str">
        <f>IF($B32="","",VLOOKUP($B32,手数料表!$A$1:$J$410,5))</f>
        <v/>
      </c>
      <c r="D32" s="359"/>
      <c r="E32" s="359"/>
      <c r="F32" s="359"/>
      <c r="G32" s="359"/>
      <c r="H32" s="172"/>
      <c r="I32" s="63">
        <v>1</v>
      </c>
      <c r="K32" s="96" t="str">
        <f>IF(B32="","",VLOOKUP(B32,手数料表!$A$1:$J$410,8))</f>
        <v/>
      </c>
      <c r="L32" s="96" t="str">
        <f t="shared" si="1"/>
        <v/>
      </c>
    </row>
    <row r="33" spans="1:12" x14ac:dyDescent="0.2">
      <c r="A33" s="461"/>
      <c r="B33" s="172"/>
      <c r="C33" s="359" t="str">
        <f>IF($B33="","",VLOOKUP($B33,手数料表!$A$1:$J$410,5))</f>
        <v/>
      </c>
      <c r="D33" s="359"/>
      <c r="E33" s="359"/>
      <c r="F33" s="359"/>
      <c r="G33" s="359"/>
      <c r="H33" s="172"/>
      <c r="I33" s="63">
        <v>1</v>
      </c>
      <c r="K33" s="96" t="str">
        <f>IF(B33="","",VLOOKUP(B33,手数料表!$A$1:$J$410,8))</f>
        <v/>
      </c>
      <c r="L33" s="96" t="str">
        <f t="shared" si="1"/>
        <v/>
      </c>
    </row>
    <row r="34" spans="1:12" x14ac:dyDescent="0.2">
      <c r="A34" s="461"/>
      <c r="B34" s="172"/>
      <c r="C34" s="359" t="str">
        <f>IF($B34="","",VLOOKUP($B34,手数料表!$A$1:$J$410,5))</f>
        <v/>
      </c>
      <c r="D34" s="359"/>
      <c r="E34" s="359"/>
      <c r="F34" s="359"/>
      <c r="G34" s="359"/>
      <c r="H34" s="172"/>
      <c r="I34" s="63">
        <v>1</v>
      </c>
      <c r="K34" s="96" t="str">
        <f>IF(B34="","",VLOOKUP(B34,手数料表!$A$1:$J$410,8))</f>
        <v/>
      </c>
      <c r="L34" s="96" t="str">
        <f t="shared" si="1"/>
        <v/>
      </c>
    </row>
    <row r="35" spans="1:12" x14ac:dyDescent="0.2">
      <c r="A35" s="461"/>
      <c r="B35" s="172"/>
      <c r="C35" s="359" t="str">
        <f>IF($B35="","",VLOOKUP($B35,手数料表!$A$1:$J$410,5))</f>
        <v/>
      </c>
      <c r="D35" s="359"/>
      <c r="E35" s="359"/>
      <c r="F35" s="359"/>
      <c r="G35" s="359"/>
      <c r="H35" s="172"/>
      <c r="I35" s="63">
        <v>1</v>
      </c>
      <c r="K35" s="96" t="str">
        <f>IF(B35="","",VLOOKUP(B35,手数料表!$A$1:$J$410,8))</f>
        <v/>
      </c>
      <c r="L35" s="96" t="str">
        <f t="shared" si="1"/>
        <v/>
      </c>
    </row>
    <row r="36" spans="1:12" x14ac:dyDescent="0.2">
      <c r="A36" s="461"/>
      <c r="B36" s="172"/>
      <c r="C36" s="359" t="str">
        <f>IF($B36="","",VLOOKUP($B36,手数料表!$A$1:$J$410,5))</f>
        <v/>
      </c>
      <c r="D36" s="359"/>
      <c r="E36" s="359"/>
      <c r="F36" s="359"/>
      <c r="G36" s="359"/>
      <c r="H36" s="172"/>
      <c r="I36" s="63">
        <v>1</v>
      </c>
      <c r="K36" s="96" t="str">
        <f>IF(B36="","",VLOOKUP(B36,手数料表!$A$1:$J$410,8))</f>
        <v/>
      </c>
      <c r="L36" s="96" t="str">
        <f t="shared" si="1"/>
        <v/>
      </c>
    </row>
    <row r="37" spans="1:12" x14ac:dyDescent="0.2">
      <c r="A37" s="461"/>
      <c r="B37" s="172"/>
      <c r="C37" s="359" t="str">
        <f>IF($B37="","",VLOOKUP($B37,手数料表!$A$1:$J$410,5))</f>
        <v/>
      </c>
      <c r="D37" s="359"/>
      <c r="E37" s="359"/>
      <c r="F37" s="359"/>
      <c r="G37" s="359"/>
      <c r="H37" s="172"/>
      <c r="I37" s="63">
        <v>1</v>
      </c>
      <c r="K37" s="96" t="str">
        <f>IF(B37="","",VLOOKUP(B37,手数料表!$A$1:$J$410,8))</f>
        <v/>
      </c>
      <c r="L37" s="96" t="str">
        <f t="shared" si="1"/>
        <v/>
      </c>
    </row>
    <row r="38" spans="1:12" x14ac:dyDescent="0.2">
      <c r="A38" s="76" t="s">
        <v>131</v>
      </c>
      <c r="B38" s="46" t="s">
        <v>128</v>
      </c>
      <c r="C38" s="460"/>
      <c r="D38" s="460"/>
      <c r="E38" s="46" t="s">
        <v>114</v>
      </c>
      <c r="F38" s="460"/>
      <c r="G38" s="460"/>
      <c r="H38" s="460"/>
      <c r="I38" s="63">
        <v>1</v>
      </c>
      <c r="K38" s="96"/>
      <c r="L38" s="96"/>
    </row>
    <row r="39" spans="1:12" ht="26" x14ac:dyDescent="0.2">
      <c r="A39" s="461" t="s">
        <v>129</v>
      </c>
      <c r="B39" s="82" t="s">
        <v>108</v>
      </c>
      <c r="C39" s="360" t="s">
        <v>107</v>
      </c>
      <c r="D39" s="360"/>
      <c r="E39" s="360"/>
      <c r="F39" s="360"/>
      <c r="G39" s="360"/>
      <c r="H39" s="82" t="s">
        <v>412</v>
      </c>
      <c r="I39" s="107" t="s">
        <v>155</v>
      </c>
      <c r="K39" s="96"/>
      <c r="L39" s="96"/>
    </row>
    <row r="40" spans="1:12" x14ac:dyDescent="0.2">
      <c r="A40" s="461"/>
      <c r="B40" s="172"/>
      <c r="C40" s="359" t="str">
        <f>IF($B40="","",VLOOKUP($B40,手数料表!$A$1:$J$410,5))</f>
        <v/>
      </c>
      <c r="D40" s="359"/>
      <c r="E40" s="359"/>
      <c r="F40" s="359"/>
      <c r="G40" s="359"/>
      <c r="H40" s="172"/>
      <c r="I40" s="63">
        <v>1</v>
      </c>
      <c r="K40" s="96" t="str">
        <f>IF(B40="","",VLOOKUP(B40,手数料表!$A$1:$J$410,8))</f>
        <v/>
      </c>
      <c r="L40" s="96" t="str">
        <f t="shared" ref="L40:L54" si="2">IF(H40="","",H40*K40)</f>
        <v/>
      </c>
    </row>
    <row r="41" spans="1:12" x14ac:dyDescent="0.2">
      <c r="A41" s="461"/>
      <c r="B41" s="172"/>
      <c r="C41" s="359" t="str">
        <f>IF($B41="","",VLOOKUP($B41,手数料表!$A$1:$J$410,5))</f>
        <v/>
      </c>
      <c r="D41" s="359"/>
      <c r="E41" s="359"/>
      <c r="F41" s="359"/>
      <c r="G41" s="359"/>
      <c r="H41" s="172"/>
      <c r="I41" s="63">
        <v>1</v>
      </c>
      <c r="K41" s="96" t="str">
        <f>IF(B41="","",VLOOKUP(B41,手数料表!$A$1:$J$410,8))</f>
        <v/>
      </c>
      <c r="L41" s="96" t="str">
        <f t="shared" si="2"/>
        <v/>
      </c>
    </row>
    <row r="42" spans="1:12" x14ac:dyDescent="0.2">
      <c r="A42" s="461"/>
      <c r="B42" s="172"/>
      <c r="C42" s="359" t="str">
        <f>IF($B42="","",VLOOKUP($B42,手数料表!$A$1:$J$410,5))</f>
        <v/>
      </c>
      <c r="D42" s="359"/>
      <c r="E42" s="359"/>
      <c r="F42" s="359"/>
      <c r="G42" s="359"/>
      <c r="H42" s="172"/>
      <c r="I42" s="63">
        <v>1</v>
      </c>
      <c r="K42" s="96" t="str">
        <f>IF(B42="","",VLOOKUP(B42,手数料表!$A$1:$J$410,8))</f>
        <v/>
      </c>
      <c r="L42" s="96" t="str">
        <f t="shared" si="2"/>
        <v/>
      </c>
    </row>
    <row r="43" spans="1:12" x14ac:dyDescent="0.2">
      <c r="A43" s="461"/>
      <c r="B43" s="172"/>
      <c r="C43" s="359" t="str">
        <f>IF($B43="","",VLOOKUP($B43,手数料表!$A$1:$J$410,5))</f>
        <v/>
      </c>
      <c r="D43" s="359"/>
      <c r="E43" s="359"/>
      <c r="F43" s="359"/>
      <c r="G43" s="359"/>
      <c r="H43" s="172"/>
      <c r="I43" s="63">
        <v>1</v>
      </c>
      <c r="K43" s="96" t="str">
        <f>IF(B43="","",VLOOKUP(B43,手数料表!$A$1:$J$410,8))</f>
        <v/>
      </c>
      <c r="L43" s="96" t="str">
        <f t="shared" si="2"/>
        <v/>
      </c>
    </row>
    <row r="44" spans="1:12" x14ac:dyDescent="0.2">
      <c r="A44" s="461"/>
      <c r="B44" s="172"/>
      <c r="C44" s="359" t="str">
        <f>IF($B44="","",VLOOKUP($B44,手数料表!$A$1:$J$410,5))</f>
        <v/>
      </c>
      <c r="D44" s="359"/>
      <c r="E44" s="359"/>
      <c r="F44" s="359"/>
      <c r="G44" s="359"/>
      <c r="H44" s="172"/>
      <c r="I44" s="63">
        <v>1</v>
      </c>
      <c r="K44" s="96" t="str">
        <f>IF(B44="","",VLOOKUP(B44,手数料表!$A$1:$J$410,8))</f>
        <v/>
      </c>
      <c r="L44" s="96" t="str">
        <f t="shared" si="2"/>
        <v/>
      </c>
    </row>
    <row r="45" spans="1:12" x14ac:dyDescent="0.2">
      <c r="A45" s="461"/>
      <c r="B45" s="172"/>
      <c r="C45" s="359" t="str">
        <f>IF($B45="","",VLOOKUP($B45,手数料表!$A$1:$J$410,5))</f>
        <v/>
      </c>
      <c r="D45" s="359"/>
      <c r="E45" s="359"/>
      <c r="F45" s="359"/>
      <c r="G45" s="359"/>
      <c r="H45" s="172"/>
      <c r="I45" s="63">
        <v>1</v>
      </c>
      <c r="K45" s="96" t="str">
        <f>IF(B45="","",VLOOKUP(B45,手数料表!$A$1:$J$410,8))</f>
        <v/>
      </c>
      <c r="L45" s="96" t="str">
        <f t="shared" si="2"/>
        <v/>
      </c>
    </row>
    <row r="46" spans="1:12" x14ac:dyDescent="0.2">
      <c r="A46" s="461"/>
      <c r="B46" s="172"/>
      <c r="C46" s="359" t="str">
        <f>IF($B46="","",VLOOKUP($B46,手数料表!$A$1:$J$410,5))</f>
        <v/>
      </c>
      <c r="D46" s="359"/>
      <c r="E46" s="359"/>
      <c r="F46" s="359"/>
      <c r="G46" s="359"/>
      <c r="H46" s="172"/>
      <c r="I46" s="63">
        <v>1</v>
      </c>
      <c r="K46" s="96" t="str">
        <f>IF(B46="","",VLOOKUP(B46,手数料表!$A$1:$J$410,8))</f>
        <v/>
      </c>
      <c r="L46" s="96" t="str">
        <f t="shared" si="2"/>
        <v/>
      </c>
    </row>
    <row r="47" spans="1:12" x14ac:dyDescent="0.2">
      <c r="A47" s="461"/>
      <c r="B47" s="172"/>
      <c r="C47" s="359" t="str">
        <f>IF($B47="","",VLOOKUP($B47,手数料表!$A$1:$J$410,5))</f>
        <v/>
      </c>
      <c r="D47" s="359"/>
      <c r="E47" s="359"/>
      <c r="F47" s="359"/>
      <c r="G47" s="359"/>
      <c r="H47" s="172"/>
      <c r="I47" s="63">
        <v>1</v>
      </c>
      <c r="K47" s="96" t="str">
        <f>IF(B47="","",VLOOKUP(B47,手数料表!$A$1:$J$410,8))</f>
        <v/>
      </c>
      <c r="L47" s="96" t="str">
        <f t="shared" si="2"/>
        <v/>
      </c>
    </row>
    <row r="48" spans="1:12" x14ac:dyDescent="0.2">
      <c r="A48" s="461"/>
      <c r="B48" s="172"/>
      <c r="C48" s="359" t="str">
        <f>IF($B48="","",VLOOKUP($B48,手数料表!$A$1:$J$410,5))</f>
        <v/>
      </c>
      <c r="D48" s="359"/>
      <c r="E48" s="359"/>
      <c r="F48" s="359"/>
      <c r="G48" s="359"/>
      <c r="H48" s="172"/>
      <c r="I48" s="63">
        <v>1</v>
      </c>
      <c r="K48" s="96" t="str">
        <f>IF(B48="","",VLOOKUP(B48,手数料表!$A$1:$J$410,8))</f>
        <v/>
      </c>
      <c r="L48" s="96" t="str">
        <f t="shared" si="2"/>
        <v/>
      </c>
    </row>
    <row r="49" spans="1:12" x14ac:dyDescent="0.2">
      <c r="A49" s="461"/>
      <c r="B49" s="172"/>
      <c r="C49" s="359" t="str">
        <f>IF($B49="","",VLOOKUP($B49,手数料表!$A$1:$J$410,5))</f>
        <v/>
      </c>
      <c r="D49" s="359"/>
      <c r="E49" s="359"/>
      <c r="F49" s="359"/>
      <c r="G49" s="359"/>
      <c r="H49" s="172"/>
      <c r="I49" s="63">
        <v>1</v>
      </c>
      <c r="K49" s="96" t="str">
        <f>IF(B49="","",VLOOKUP(B49,手数料表!$A$1:$J$410,8))</f>
        <v/>
      </c>
      <c r="L49" s="96" t="str">
        <f t="shared" si="2"/>
        <v/>
      </c>
    </row>
    <row r="50" spans="1:12" x14ac:dyDescent="0.2">
      <c r="A50" s="461"/>
      <c r="B50" s="172"/>
      <c r="C50" s="359" t="str">
        <f>IF($B50="","",VLOOKUP($B50,手数料表!$A$1:$J$410,5))</f>
        <v/>
      </c>
      <c r="D50" s="359"/>
      <c r="E50" s="359"/>
      <c r="F50" s="359"/>
      <c r="G50" s="359"/>
      <c r="H50" s="172"/>
      <c r="I50" s="63">
        <v>1</v>
      </c>
      <c r="K50" s="96" t="str">
        <f>IF(B50="","",VLOOKUP(B50,手数料表!$A$1:$J$410,8))</f>
        <v/>
      </c>
      <c r="L50" s="96" t="str">
        <f t="shared" si="2"/>
        <v/>
      </c>
    </row>
    <row r="51" spans="1:12" x14ac:dyDescent="0.2">
      <c r="A51" s="461"/>
      <c r="B51" s="172"/>
      <c r="C51" s="359" t="str">
        <f>IF($B51="","",VLOOKUP($B51,手数料表!$A$1:$J$410,5))</f>
        <v/>
      </c>
      <c r="D51" s="359"/>
      <c r="E51" s="359"/>
      <c r="F51" s="359"/>
      <c r="G51" s="359"/>
      <c r="H51" s="172"/>
      <c r="I51" s="63">
        <v>1</v>
      </c>
      <c r="K51" s="96" t="str">
        <f>IF(B51="","",VLOOKUP(B51,手数料表!$A$1:$J$410,8))</f>
        <v/>
      </c>
      <c r="L51" s="96" t="str">
        <f t="shared" si="2"/>
        <v/>
      </c>
    </row>
    <row r="52" spans="1:12" x14ac:dyDescent="0.2">
      <c r="A52" s="461"/>
      <c r="B52" s="172"/>
      <c r="C52" s="359" t="str">
        <f>IF($B52="","",VLOOKUP($B52,手数料表!$A$1:$J$410,5))</f>
        <v/>
      </c>
      <c r="D52" s="359"/>
      <c r="E52" s="359"/>
      <c r="F52" s="359"/>
      <c r="G52" s="359"/>
      <c r="H52" s="172"/>
      <c r="I52" s="63">
        <v>1</v>
      </c>
      <c r="K52" s="96" t="str">
        <f>IF(B52="","",VLOOKUP(B52,手数料表!$A$1:$J$410,8))</f>
        <v/>
      </c>
      <c r="L52" s="96" t="str">
        <f t="shared" si="2"/>
        <v/>
      </c>
    </row>
    <row r="53" spans="1:12" x14ac:dyDescent="0.2">
      <c r="A53" s="461"/>
      <c r="B53" s="172"/>
      <c r="C53" s="359" t="str">
        <f>IF($B53="","",VLOOKUP($B53,手数料表!$A$1:$J$410,5))</f>
        <v/>
      </c>
      <c r="D53" s="359"/>
      <c r="E53" s="359"/>
      <c r="F53" s="359"/>
      <c r="G53" s="359"/>
      <c r="H53" s="172"/>
      <c r="I53" s="63">
        <v>1</v>
      </c>
      <c r="K53" s="96" t="str">
        <f>IF(B53="","",VLOOKUP(B53,手数料表!$A$1:$J$410,8))</f>
        <v/>
      </c>
      <c r="L53" s="96" t="str">
        <f t="shared" si="2"/>
        <v/>
      </c>
    </row>
    <row r="54" spans="1:12" x14ac:dyDescent="0.2">
      <c r="A54" s="295"/>
      <c r="B54" s="176"/>
      <c r="C54" s="359" t="str">
        <f>IF($B54="","",VLOOKUP($B54,手数料表!$A$1:$J$410,5))</f>
        <v/>
      </c>
      <c r="D54" s="359"/>
      <c r="E54" s="359"/>
      <c r="F54" s="359"/>
      <c r="G54" s="359"/>
      <c r="H54" s="176"/>
      <c r="I54" s="63">
        <v>1</v>
      </c>
      <c r="K54" s="96" t="str">
        <f>IF(B54="","",VLOOKUP(B54,手数料表!$A$1:$J$410,8))</f>
        <v/>
      </c>
      <c r="L54" s="96" t="str">
        <f t="shared" si="2"/>
        <v/>
      </c>
    </row>
    <row r="55" spans="1:12" x14ac:dyDescent="0.2">
      <c r="A55" s="171" t="s">
        <v>132</v>
      </c>
      <c r="B55" s="451" t="e">
        <f>VLOOKUP('試験依頼書（規定以外の試験）'!B22,非表示_選択肢!B3:C7,2)</f>
        <v>#N/A</v>
      </c>
      <c r="C55" s="452"/>
      <c r="D55" s="452"/>
      <c r="E55" s="452"/>
      <c r="F55" s="452"/>
      <c r="G55" s="452"/>
      <c r="H55" s="453"/>
      <c r="I55" s="63">
        <v>1</v>
      </c>
    </row>
    <row r="56" spans="1:12" ht="24" x14ac:dyDescent="0.2">
      <c r="A56" s="171" t="s">
        <v>9</v>
      </c>
      <c r="B56" s="457" t="e">
        <f>VLOOKUP('試験依頼書（規定以外の試験）'!B24,非表示_選択肢!B10:C12,2)</f>
        <v>#N/A</v>
      </c>
      <c r="C56" s="458"/>
      <c r="D56" s="458"/>
      <c r="E56" s="458"/>
      <c r="F56" s="458"/>
      <c r="G56" s="458"/>
      <c r="H56" s="459"/>
      <c r="I56" s="63">
        <v>1</v>
      </c>
    </row>
    <row r="57" spans="1:12" ht="19" x14ac:dyDescent="0.2">
      <c r="A57" s="295" t="s">
        <v>102</v>
      </c>
      <c r="B57" s="447" t="s">
        <v>75</v>
      </c>
      <c r="C57" s="448">
        <f>'試験依頼書（規定以外の試験）'!C27</f>
        <v>0</v>
      </c>
      <c r="D57" s="449"/>
      <c r="E57" s="449"/>
      <c r="F57" s="449"/>
      <c r="G57" s="449"/>
      <c r="H57" s="450"/>
      <c r="I57" s="113">
        <v>1</v>
      </c>
    </row>
    <row r="58" spans="1:12" ht="19" x14ac:dyDescent="0.2">
      <c r="A58" s="446"/>
      <c r="B58" s="321"/>
      <c r="C58" s="418"/>
      <c r="D58" s="419"/>
      <c r="E58" s="419"/>
      <c r="F58" s="419"/>
      <c r="G58" s="419"/>
      <c r="H58" s="420"/>
      <c r="I58" s="113">
        <v>1</v>
      </c>
    </row>
    <row r="59" spans="1:12" ht="19" x14ac:dyDescent="0.2">
      <c r="A59" s="446"/>
      <c r="B59" s="46" t="s">
        <v>418</v>
      </c>
      <c r="C59" s="417">
        <f>'試験依頼書（規定以外の試験）'!C28</f>
        <v>0</v>
      </c>
      <c r="D59" s="417"/>
      <c r="E59" s="417"/>
      <c r="F59" s="417"/>
      <c r="G59" s="417"/>
      <c r="H59" s="417"/>
      <c r="I59" s="113">
        <v>1</v>
      </c>
    </row>
    <row r="60" spans="1:12" ht="38" x14ac:dyDescent="0.2">
      <c r="A60" s="446"/>
      <c r="B60" s="48" t="s">
        <v>419</v>
      </c>
      <c r="C60" s="418">
        <f>'試験依頼書（規定以外の試験）'!C29</f>
        <v>0</v>
      </c>
      <c r="D60" s="419"/>
      <c r="E60" s="419"/>
      <c r="F60" s="419"/>
      <c r="G60" s="419"/>
      <c r="H60" s="420"/>
      <c r="I60" s="114" t="s">
        <v>420</v>
      </c>
    </row>
    <row r="61" spans="1:12" x14ac:dyDescent="0.2">
      <c r="A61" s="446"/>
      <c r="B61" s="46" t="s">
        <v>76</v>
      </c>
      <c r="C61" s="451">
        <f>'試験依頼書（規定以外の試験）'!C30</f>
        <v>0</v>
      </c>
      <c r="D61" s="452"/>
      <c r="E61" s="46" t="s">
        <v>77</v>
      </c>
      <c r="F61" s="452">
        <f>'試験依頼書（規定以外の試験）'!F30</f>
        <v>0</v>
      </c>
      <c r="G61" s="452"/>
      <c r="H61" s="453"/>
      <c r="I61" s="63">
        <v>1</v>
      </c>
    </row>
    <row r="62" spans="1:12" x14ac:dyDescent="0.2">
      <c r="A62" s="446"/>
      <c r="B62" s="46" t="s">
        <v>78</v>
      </c>
      <c r="C62" s="451">
        <f>'試験依頼書（規定以外の試験）'!C31</f>
        <v>0</v>
      </c>
      <c r="D62" s="453"/>
      <c r="E62" s="46" t="s">
        <v>153</v>
      </c>
      <c r="F62" s="451">
        <f>'試験依頼書（規定以外の試験）'!F31</f>
        <v>0</v>
      </c>
      <c r="G62" s="452"/>
      <c r="H62" s="453"/>
      <c r="I62" s="63">
        <v>1</v>
      </c>
    </row>
    <row r="63" spans="1:12" x14ac:dyDescent="0.2">
      <c r="A63" s="446"/>
      <c r="B63" s="295" t="s">
        <v>92</v>
      </c>
      <c r="C63" s="448">
        <f>'試験依頼書（規定以外の試験）'!C32</f>
        <v>0</v>
      </c>
      <c r="D63" s="449"/>
      <c r="E63" s="449"/>
      <c r="F63" s="449"/>
      <c r="G63" s="449"/>
      <c r="H63" s="450"/>
      <c r="I63" s="63">
        <v>1</v>
      </c>
    </row>
    <row r="64" spans="1:12" x14ac:dyDescent="0.2">
      <c r="A64" s="446"/>
      <c r="B64" s="446"/>
      <c r="C64" s="454"/>
      <c r="D64" s="455"/>
      <c r="E64" s="455"/>
      <c r="F64" s="455"/>
      <c r="G64" s="455"/>
      <c r="H64" s="456"/>
      <c r="I64" s="63">
        <v>1</v>
      </c>
    </row>
    <row r="65" spans="1:9" x14ac:dyDescent="0.2">
      <c r="A65" s="443" t="s">
        <v>142</v>
      </c>
      <c r="B65" s="443"/>
      <c r="C65" s="444"/>
      <c r="D65" s="444"/>
      <c r="E65" s="444"/>
      <c r="F65" s="444"/>
      <c r="G65" s="444"/>
      <c r="H65" s="444"/>
      <c r="I65" s="63">
        <v>1</v>
      </c>
    </row>
    <row r="66" spans="1:9" x14ac:dyDescent="0.2">
      <c r="A66" s="443" t="s">
        <v>143</v>
      </c>
      <c r="B66" s="443"/>
      <c r="C66" s="445">
        <f>SUM(L6:L54)</f>
        <v>0</v>
      </c>
      <c r="D66" s="444"/>
      <c r="E66" s="444"/>
      <c r="F66" s="444"/>
      <c r="G66" s="444"/>
      <c r="H66" s="444"/>
      <c r="I66" s="63">
        <v>1</v>
      </c>
    </row>
    <row r="67" spans="1:9" ht="16.5" customHeight="1" x14ac:dyDescent="0.2">
      <c r="A67" s="389" t="s">
        <v>119</v>
      </c>
      <c r="B67" s="389"/>
      <c r="C67" s="390"/>
      <c r="D67" s="390"/>
      <c r="E67" s="390"/>
      <c r="F67" s="390"/>
      <c r="G67" s="390"/>
      <c r="H67" s="390"/>
      <c r="I67" s="63">
        <v>1</v>
      </c>
    </row>
    <row r="68" spans="1:9" x14ac:dyDescent="0.2">
      <c r="A68" s="389"/>
      <c r="B68" s="389"/>
      <c r="C68" s="390"/>
      <c r="D68" s="390"/>
      <c r="E68" s="390"/>
      <c r="F68" s="390"/>
      <c r="G68" s="390"/>
      <c r="H68" s="390"/>
      <c r="I68" s="63">
        <v>1</v>
      </c>
    </row>
    <row r="69" spans="1:9" x14ac:dyDescent="0.2">
      <c r="A69" s="389"/>
      <c r="B69" s="389"/>
      <c r="C69" s="390"/>
      <c r="D69" s="390"/>
      <c r="E69" s="390"/>
      <c r="F69" s="390"/>
      <c r="G69" s="390"/>
      <c r="H69" s="390"/>
      <c r="I69" s="63">
        <v>1</v>
      </c>
    </row>
    <row r="70" spans="1:9" ht="36" x14ac:dyDescent="0.2">
      <c r="A70" s="389" t="s">
        <v>120</v>
      </c>
      <c r="B70" s="389"/>
      <c r="C70" s="390" t="s">
        <v>416</v>
      </c>
      <c r="D70" s="390"/>
      <c r="E70" s="390"/>
      <c r="F70" s="390"/>
      <c r="G70" s="390"/>
      <c r="H70" s="390"/>
      <c r="I70" s="115" t="s">
        <v>156</v>
      </c>
    </row>
    <row r="71" spans="1:9" x14ac:dyDescent="0.2">
      <c r="A71" s="60" t="s">
        <v>121</v>
      </c>
      <c r="B71" s="60" t="s">
        <v>122</v>
      </c>
      <c r="C71" s="391" t="s">
        <v>85</v>
      </c>
      <c r="D71" s="391"/>
      <c r="E71" s="391" t="s">
        <v>144</v>
      </c>
      <c r="F71" s="391"/>
      <c r="G71" s="394" t="s">
        <v>149</v>
      </c>
      <c r="H71" s="391"/>
      <c r="I71" s="63">
        <v>1</v>
      </c>
    </row>
    <row r="72" spans="1:9" x14ac:dyDescent="0.2">
      <c r="A72" s="397"/>
      <c r="B72" s="389"/>
      <c r="C72" s="392"/>
      <c r="D72" s="392"/>
      <c r="E72" s="392"/>
      <c r="F72" s="392"/>
      <c r="G72" s="395"/>
      <c r="H72" s="392"/>
      <c r="I72" s="63">
        <v>1</v>
      </c>
    </row>
    <row r="73" spans="1:9" ht="17" thickBot="1" x14ac:dyDescent="0.25">
      <c r="A73" s="398"/>
      <c r="B73" s="398"/>
      <c r="C73" s="393"/>
      <c r="D73" s="393"/>
      <c r="E73" s="393"/>
      <c r="F73" s="393"/>
      <c r="G73" s="396"/>
      <c r="H73" s="393"/>
    </row>
    <row r="74" spans="1:9" x14ac:dyDescent="0.2">
      <c r="A74" s="377" t="s">
        <v>148</v>
      </c>
      <c r="B74" s="378"/>
      <c r="C74" s="378"/>
      <c r="D74" s="378"/>
      <c r="E74" s="378"/>
      <c r="F74" s="378"/>
      <c r="G74" s="378"/>
      <c r="H74" s="379"/>
    </row>
    <row r="75" spans="1:9" x14ac:dyDescent="0.2">
      <c r="A75" s="380"/>
      <c r="B75" s="381"/>
      <c r="C75" s="381"/>
      <c r="D75" s="381"/>
      <c r="E75" s="381"/>
      <c r="F75" s="381"/>
      <c r="G75" s="381"/>
      <c r="H75" s="382"/>
    </row>
    <row r="76" spans="1:9" x14ac:dyDescent="0.2">
      <c r="A76" s="383" t="s">
        <v>145</v>
      </c>
      <c r="B76" s="385"/>
      <c r="C76" s="385"/>
      <c r="D76" s="385"/>
      <c r="E76" s="385" t="s">
        <v>147</v>
      </c>
      <c r="F76" s="385" t="s">
        <v>146</v>
      </c>
      <c r="G76" s="385"/>
      <c r="H76" s="387"/>
    </row>
    <row r="77" spans="1:9" x14ac:dyDescent="0.2">
      <c r="A77" s="383"/>
      <c r="B77" s="385"/>
      <c r="C77" s="385"/>
      <c r="D77" s="385"/>
      <c r="E77" s="385"/>
      <c r="F77" s="385"/>
      <c r="G77" s="385"/>
      <c r="H77" s="387"/>
    </row>
    <row r="78" spans="1:9" ht="17" thickBot="1" x14ac:dyDescent="0.25">
      <c r="A78" s="384"/>
      <c r="B78" s="386"/>
      <c r="C78" s="386"/>
      <c r="D78" s="386"/>
      <c r="E78" s="386"/>
      <c r="F78" s="386"/>
      <c r="G78" s="386"/>
      <c r="H78" s="388"/>
    </row>
  </sheetData>
  <mergeCells count="98">
    <mergeCell ref="C60:H60"/>
    <mergeCell ref="B3:H3"/>
    <mergeCell ref="A1:C1"/>
    <mergeCell ref="D1:E1"/>
    <mergeCell ref="F1:H1"/>
    <mergeCell ref="B2:C2"/>
    <mergeCell ref="G2:H2"/>
    <mergeCell ref="C17:G17"/>
    <mergeCell ref="C4:D4"/>
    <mergeCell ref="F4:H4"/>
    <mergeCell ref="A5:A20"/>
    <mergeCell ref="C5:G5"/>
    <mergeCell ref="C6:G6"/>
    <mergeCell ref="C7:G7"/>
    <mergeCell ref="C8:G8"/>
    <mergeCell ref="C9:G9"/>
    <mergeCell ref="C10:G10"/>
    <mergeCell ref="C11:G11"/>
    <mergeCell ref="C12:G12"/>
    <mergeCell ref="C13:G13"/>
    <mergeCell ref="C14:G14"/>
    <mergeCell ref="C15:G15"/>
    <mergeCell ref="C16:G16"/>
    <mergeCell ref="A22:A37"/>
    <mergeCell ref="C22:G22"/>
    <mergeCell ref="C23:G23"/>
    <mergeCell ref="C24:G24"/>
    <mergeCell ref="C25:G25"/>
    <mergeCell ref="C37:G37"/>
    <mergeCell ref="C26:G26"/>
    <mergeCell ref="C27:G27"/>
    <mergeCell ref="C28:G28"/>
    <mergeCell ref="C29:G29"/>
    <mergeCell ref="C30:G30"/>
    <mergeCell ref="C31:G31"/>
    <mergeCell ref="C32:G32"/>
    <mergeCell ref="C33:G33"/>
    <mergeCell ref="C34:G34"/>
    <mergeCell ref="C35:G35"/>
    <mergeCell ref="C18:G18"/>
    <mergeCell ref="C19:G19"/>
    <mergeCell ref="C20:G20"/>
    <mergeCell ref="C21:D21"/>
    <mergeCell ref="F21:H21"/>
    <mergeCell ref="C36:G36"/>
    <mergeCell ref="C51:G51"/>
    <mergeCell ref="C38:D38"/>
    <mergeCell ref="F38:H38"/>
    <mergeCell ref="A39:A54"/>
    <mergeCell ref="C39:G39"/>
    <mergeCell ref="C40:G40"/>
    <mergeCell ref="C41:G41"/>
    <mergeCell ref="C42:G42"/>
    <mergeCell ref="C43:G43"/>
    <mergeCell ref="C44:G44"/>
    <mergeCell ref="C45:G45"/>
    <mergeCell ref="C46:G46"/>
    <mergeCell ref="C47:G47"/>
    <mergeCell ref="C48:G48"/>
    <mergeCell ref="C49:G49"/>
    <mergeCell ref="C50:G50"/>
    <mergeCell ref="C52:G52"/>
    <mergeCell ref="C53:G53"/>
    <mergeCell ref="C54:G54"/>
    <mergeCell ref="A57:A64"/>
    <mergeCell ref="B57:B58"/>
    <mergeCell ref="C57:H58"/>
    <mergeCell ref="C61:D61"/>
    <mergeCell ref="F61:H61"/>
    <mergeCell ref="C62:D62"/>
    <mergeCell ref="F62:H62"/>
    <mergeCell ref="B63:B64"/>
    <mergeCell ref="C63:H64"/>
    <mergeCell ref="B55:H55"/>
    <mergeCell ref="B56:H56"/>
    <mergeCell ref="C59:H59"/>
    <mergeCell ref="B72:B73"/>
    <mergeCell ref="A65:B65"/>
    <mergeCell ref="C65:H65"/>
    <mergeCell ref="A66:B66"/>
    <mergeCell ref="C66:H66"/>
    <mergeCell ref="A67:B69"/>
    <mergeCell ref="C67:H69"/>
    <mergeCell ref="A70:B70"/>
    <mergeCell ref="C70:H70"/>
    <mergeCell ref="C71:C73"/>
    <mergeCell ref="D71:D73"/>
    <mergeCell ref="E71:E73"/>
    <mergeCell ref="F71:F73"/>
    <mergeCell ref="G71:G73"/>
    <mergeCell ref="H71:H73"/>
    <mergeCell ref="A72:A73"/>
    <mergeCell ref="A74:H75"/>
    <mergeCell ref="A76:A78"/>
    <mergeCell ref="B76:D78"/>
    <mergeCell ref="E76:E78"/>
    <mergeCell ref="F76:F78"/>
    <mergeCell ref="G76:H78"/>
  </mergeCells>
  <phoneticPr fontId="2"/>
  <conditionalFormatting sqref="C65:H66">
    <cfRule type="cellIs" dxfId="0"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Footer>&amp;L  一般財団法人自転車産業振興協会技術研究所     2026/6/1　改訂
&amp;R&amp;P/&amp;N</oddFooter>
  </headerFooter>
  <rowBreaks count="1" manualBreakCount="1">
    <brk id="37"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396EE-4839-4106-93AD-160530CF899A}">
  <sheetPr>
    <tabColor rgb="FFFFFF00"/>
  </sheetPr>
  <dimension ref="A1:G36"/>
  <sheetViews>
    <sheetView showGridLines="0" view="pageBreakPreview" zoomScaleNormal="100" zoomScaleSheetLayoutView="100" workbookViewId="0"/>
  </sheetViews>
  <sheetFormatPr defaultColWidth="8.796875" defaultRowHeight="13" x14ac:dyDescent="0.2"/>
  <cols>
    <col min="1" max="1" width="9.796875" style="148" customWidth="1"/>
    <col min="2" max="2" width="10.59765625" style="148" customWidth="1"/>
    <col min="3" max="3" width="15" style="148" customWidth="1"/>
    <col min="4" max="4" width="25.59765625" style="148" customWidth="1"/>
    <col min="5" max="5" width="15.59765625" style="148" customWidth="1"/>
    <col min="6" max="16384" width="8.796875" style="148"/>
  </cols>
  <sheetData>
    <row r="1" spans="1:7" ht="20" customHeight="1" x14ac:dyDescent="0.2">
      <c r="A1" s="147"/>
    </row>
    <row r="2" spans="1:7" ht="18" customHeight="1" x14ac:dyDescent="0.2">
      <c r="A2" s="482" t="s">
        <v>497</v>
      </c>
      <c r="B2" s="482"/>
      <c r="C2" s="482"/>
      <c r="D2" s="482"/>
      <c r="E2" s="482"/>
      <c r="F2" s="482"/>
      <c r="G2" s="482"/>
    </row>
    <row r="3" spans="1:7" ht="14" customHeight="1" x14ac:dyDescent="0.2">
      <c r="A3" s="149"/>
    </row>
    <row r="4" spans="1:7" ht="18" customHeight="1" x14ac:dyDescent="0.2">
      <c r="A4" s="483" t="s">
        <v>489</v>
      </c>
      <c r="B4" s="483"/>
      <c r="C4" s="483"/>
      <c r="D4" s="483"/>
      <c r="E4" s="483"/>
      <c r="F4" s="483"/>
      <c r="G4" s="483"/>
    </row>
    <row r="5" spans="1:7" x14ac:dyDescent="0.2">
      <c r="A5" s="149"/>
    </row>
    <row r="6" spans="1:7" ht="18.5" customHeight="1" x14ac:dyDescent="0.2">
      <c r="A6" s="484" t="s">
        <v>494</v>
      </c>
      <c r="B6" s="484"/>
      <c r="C6" s="484"/>
      <c r="D6" s="484"/>
      <c r="E6" s="484"/>
      <c r="F6" s="484"/>
      <c r="G6" s="484"/>
    </row>
    <row r="7" spans="1:7" ht="30" customHeight="1" x14ac:dyDescent="0.2">
      <c r="A7" s="476" t="s">
        <v>429</v>
      </c>
      <c r="B7" s="150" t="s">
        <v>430</v>
      </c>
      <c r="C7" s="474"/>
      <c r="D7" s="474"/>
      <c r="E7" s="474"/>
      <c r="F7" s="474"/>
      <c r="G7" s="474"/>
    </row>
    <row r="8" spans="1:7" ht="22.5" customHeight="1" x14ac:dyDescent="0.2">
      <c r="A8" s="476"/>
      <c r="B8" s="476" t="s">
        <v>496</v>
      </c>
      <c r="C8" s="474" t="s">
        <v>491</v>
      </c>
      <c r="D8" s="474"/>
      <c r="E8" s="474"/>
      <c r="F8" s="474"/>
      <c r="G8" s="474"/>
    </row>
    <row r="9" spans="1:7" ht="22" customHeight="1" x14ac:dyDescent="0.2">
      <c r="A9" s="476"/>
      <c r="B9" s="476"/>
      <c r="C9" s="474"/>
      <c r="D9" s="474"/>
      <c r="E9" s="474"/>
      <c r="F9" s="474"/>
      <c r="G9" s="474"/>
    </row>
    <row r="10" spans="1:7" ht="22" customHeight="1" x14ac:dyDescent="0.2">
      <c r="A10" s="476"/>
      <c r="B10" s="476"/>
      <c r="C10" s="474"/>
      <c r="D10" s="474"/>
      <c r="E10" s="474"/>
      <c r="F10" s="474"/>
      <c r="G10" s="474"/>
    </row>
    <row r="11" spans="1:7" ht="22.5" customHeight="1" x14ac:dyDescent="0.2">
      <c r="A11" s="476"/>
      <c r="B11" s="475" t="s">
        <v>431</v>
      </c>
      <c r="C11" s="151" t="s">
        <v>432</v>
      </c>
      <c r="D11" s="474"/>
      <c r="E11" s="474"/>
      <c r="F11" s="474"/>
      <c r="G11" s="474"/>
    </row>
    <row r="12" spans="1:7" ht="22.5" customHeight="1" x14ac:dyDescent="0.2">
      <c r="A12" s="476"/>
      <c r="B12" s="475"/>
      <c r="C12" s="151" t="s">
        <v>438</v>
      </c>
      <c r="D12" s="474"/>
      <c r="E12" s="474"/>
      <c r="F12" s="474"/>
      <c r="G12" s="474"/>
    </row>
    <row r="13" spans="1:7" ht="22.5" customHeight="1" x14ac:dyDescent="0.2">
      <c r="A13" s="476"/>
      <c r="B13" s="475"/>
      <c r="C13" s="475" t="s">
        <v>439</v>
      </c>
      <c r="D13" s="474" t="s">
        <v>491</v>
      </c>
      <c r="E13" s="474"/>
      <c r="F13" s="474"/>
      <c r="G13" s="474"/>
    </row>
    <row r="14" spans="1:7" ht="22" customHeight="1" x14ac:dyDescent="0.2">
      <c r="A14" s="476"/>
      <c r="B14" s="475"/>
      <c r="C14" s="475"/>
      <c r="D14" s="474"/>
      <c r="E14" s="474"/>
      <c r="F14" s="474"/>
      <c r="G14" s="474"/>
    </row>
    <row r="15" spans="1:7" ht="22" customHeight="1" x14ac:dyDescent="0.2">
      <c r="A15" s="476"/>
      <c r="B15" s="475"/>
      <c r="C15" s="475"/>
      <c r="D15" s="474"/>
      <c r="E15" s="474"/>
      <c r="F15" s="474"/>
      <c r="G15" s="474"/>
    </row>
    <row r="16" spans="1:7" ht="22.5" customHeight="1" x14ac:dyDescent="0.2">
      <c r="A16" s="476"/>
      <c r="B16" s="475"/>
      <c r="C16" s="151" t="s">
        <v>440</v>
      </c>
      <c r="D16" s="474"/>
      <c r="E16" s="474"/>
      <c r="F16" s="474"/>
      <c r="G16" s="474"/>
    </row>
    <row r="17" spans="1:7" ht="22.5" customHeight="1" x14ac:dyDescent="0.2">
      <c r="A17" s="476"/>
      <c r="B17" s="475"/>
      <c r="C17" s="151" t="s">
        <v>441</v>
      </c>
      <c r="D17" s="474"/>
      <c r="E17" s="474"/>
      <c r="F17" s="474"/>
      <c r="G17" s="474"/>
    </row>
    <row r="18" spans="1:7" ht="14" customHeight="1" x14ac:dyDescent="0.2">
      <c r="A18" s="476"/>
      <c r="B18" s="475"/>
      <c r="C18" s="475" t="s">
        <v>478</v>
      </c>
      <c r="D18" s="474"/>
      <c r="E18" s="474"/>
      <c r="F18" s="474"/>
      <c r="G18" s="474"/>
    </row>
    <row r="19" spans="1:7" ht="14" customHeight="1" x14ac:dyDescent="0.2">
      <c r="A19" s="476"/>
      <c r="B19" s="475"/>
      <c r="C19" s="475"/>
      <c r="D19" s="474"/>
      <c r="E19" s="474"/>
      <c r="F19" s="474"/>
      <c r="G19" s="474"/>
    </row>
    <row r="20" spans="1:7" ht="20" customHeight="1" x14ac:dyDescent="0.2">
      <c r="A20" s="476"/>
      <c r="B20" s="475"/>
      <c r="C20" s="475" t="s">
        <v>479</v>
      </c>
      <c r="D20" s="474"/>
      <c r="E20" s="474"/>
      <c r="F20" s="474"/>
      <c r="G20" s="474"/>
    </row>
    <row r="21" spans="1:7" ht="20" customHeight="1" x14ac:dyDescent="0.2">
      <c r="A21" s="476"/>
      <c r="B21" s="475"/>
      <c r="C21" s="475"/>
      <c r="D21" s="474"/>
      <c r="E21" s="474"/>
      <c r="F21" s="474"/>
      <c r="G21" s="474"/>
    </row>
    <row r="22" spans="1:7" ht="20" customHeight="1" x14ac:dyDescent="0.2">
      <c r="A22" s="476" t="s">
        <v>433</v>
      </c>
      <c r="B22" s="476"/>
      <c r="C22" s="474"/>
      <c r="D22" s="474"/>
      <c r="E22" s="474"/>
      <c r="F22" s="474"/>
      <c r="G22" s="474"/>
    </row>
    <row r="23" spans="1:7" ht="20" customHeight="1" x14ac:dyDescent="0.2">
      <c r="A23" s="476"/>
      <c r="B23" s="476"/>
      <c r="C23" s="474"/>
      <c r="D23" s="474"/>
      <c r="E23" s="474"/>
      <c r="F23" s="474"/>
      <c r="G23" s="474"/>
    </row>
    <row r="24" spans="1:7" ht="24" customHeight="1" x14ac:dyDescent="0.2">
      <c r="A24" s="476" t="s">
        <v>434</v>
      </c>
      <c r="B24" s="476"/>
      <c r="C24" s="477" t="s">
        <v>492</v>
      </c>
      <c r="D24" s="477"/>
      <c r="E24" s="477"/>
      <c r="F24" s="477"/>
      <c r="G24" s="477"/>
    </row>
    <row r="25" spans="1:7" ht="17.5" customHeight="1" x14ac:dyDescent="0.2">
      <c r="A25" s="158"/>
      <c r="B25" s="159"/>
      <c r="C25" s="160"/>
      <c r="D25" s="160"/>
      <c r="E25" s="160"/>
      <c r="F25" s="160"/>
      <c r="G25" s="161"/>
    </row>
    <row r="26" spans="1:7" ht="18" customHeight="1" x14ac:dyDescent="0.2">
      <c r="A26" s="478" t="s">
        <v>435</v>
      </c>
      <c r="B26" s="479"/>
      <c r="C26" s="479"/>
      <c r="D26" s="479"/>
      <c r="E26" s="479"/>
      <c r="F26" s="479"/>
      <c r="G26" s="480"/>
    </row>
    <row r="27" spans="1:7" ht="15" customHeight="1" x14ac:dyDescent="0.2">
      <c r="A27" s="162"/>
      <c r="G27" s="163"/>
    </row>
    <row r="28" spans="1:7" ht="18" customHeight="1" x14ac:dyDescent="0.2">
      <c r="A28" s="470" t="s">
        <v>476</v>
      </c>
      <c r="B28" s="471"/>
      <c r="C28" s="471"/>
      <c r="D28" s="471"/>
      <c r="E28" s="471"/>
      <c r="F28" s="471"/>
      <c r="G28" s="472"/>
    </row>
    <row r="29" spans="1:7" ht="18" customHeight="1" x14ac:dyDescent="0.2">
      <c r="A29" s="470"/>
      <c r="B29" s="471"/>
      <c r="C29" s="471"/>
      <c r="D29" s="471"/>
      <c r="E29" s="471"/>
      <c r="F29" s="471"/>
      <c r="G29" s="472"/>
    </row>
    <row r="30" spans="1:7" ht="18" customHeight="1" x14ac:dyDescent="0.2">
      <c r="A30" s="467" t="s">
        <v>493</v>
      </c>
      <c r="B30" s="468"/>
      <c r="C30" s="468"/>
      <c r="D30" s="468"/>
      <c r="E30" s="468"/>
      <c r="F30" s="468"/>
      <c r="G30" s="469"/>
    </row>
    <row r="31" spans="1:7" ht="32" customHeight="1" x14ac:dyDescent="0.2">
      <c r="A31" s="164" t="s">
        <v>442</v>
      </c>
      <c r="B31" s="473"/>
      <c r="C31" s="473"/>
      <c r="D31" s="473"/>
      <c r="E31" s="473"/>
      <c r="F31" s="473"/>
      <c r="G31" s="170"/>
    </row>
    <row r="32" spans="1:7" ht="33" customHeight="1" x14ac:dyDescent="0.2">
      <c r="A32" s="164" t="s">
        <v>443</v>
      </c>
      <c r="B32" s="481"/>
      <c r="C32" s="481"/>
      <c r="D32" s="481"/>
      <c r="E32" s="165" t="s">
        <v>480</v>
      </c>
      <c r="F32" s="165"/>
      <c r="G32" s="166"/>
    </row>
    <row r="33" spans="1:7" ht="19.5" customHeight="1" x14ac:dyDescent="0.2">
      <c r="A33" s="167"/>
      <c r="B33" s="135"/>
      <c r="C33" s="135"/>
      <c r="D33" s="135"/>
      <c r="E33" s="168"/>
      <c r="F33" s="168"/>
      <c r="G33" s="169"/>
    </row>
    <row r="34" spans="1:7" ht="20" customHeight="1" x14ac:dyDescent="0.2">
      <c r="A34" s="152"/>
    </row>
    <row r="35" spans="1:7" x14ac:dyDescent="0.2">
      <c r="A35" s="153"/>
      <c r="C35" s="154"/>
      <c r="F35" s="155" t="s">
        <v>436</v>
      </c>
      <c r="G35" s="155" t="s">
        <v>437</v>
      </c>
    </row>
    <row r="36" spans="1:7" ht="38" customHeight="1" x14ac:dyDescent="0.2">
      <c r="A36" s="153"/>
      <c r="C36" s="156"/>
      <c r="F36" s="157"/>
      <c r="G36" s="157"/>
    </row>
  </sheetData>
  <sheetProtection algorithmName="SHA-512" hashValue="OcrkkSKJFMpCuR6salk2gy5CLmMXQb2M9MyguH1we5fHGbvU7A8UpTZEu7h2Xs7ALyJ0xMVx25iFTehFz21ohw==" saltValue="AJJJ66vRcjYvgKFf88TSCg==" spinCount="100000" sheet="1" objects="1" scenarios="1"/>
  <mergeCells count="29">
    <mergeCell ref="B32:D32"/>
    <mergeCell ref="D17:G17"/>
    <mergeCell ref="A2:G2"/>
    <mergeCell ref="A4:G4"/>
    <mergeCell ref="A6:G6"/>
    <mergeCell ref="A7:A21"/>
    <mergeCell ref="C7:G7"/>
    <mergeCell ref="B8:B10"/>
    <mergeCell ref="C8:G8"/>
    <mergeCell ref="C9:G10"/>
    <mergeCell ref="B11:B21"/>
    <mergeCell ref="D11:G11"/>
    <mergeCell ref="D12:G12"/>
    <mergeCell ref="C13:C15"/>
    <mergeCell ref="D13:G13"/>
    <mergeCell ref="D14:G15"/>
    <mergeCell ref="A30:G30"/>
    <mergeCell ref="A28:G29"/>
    <mergeCell ref="B31:F31"/>
    <mergeCell ref="D16:G16"/>
    <mergeCell ref="C18:C19"/>
    <mergeCell ref="D18:G19"/>
    <mergeCell ref="C20:C21"/>
    <mergeCell ref="D20:G21"/>
    <mergeCell ref="A22:B23"/>
    <mergeCell ref="C22:G23"/>
    <mergeCell ref="A24:B24"/>
    <mergeCell ref="C24:G24"/>
    <mergeCell ref="A26:G26"/>
  </mergeCells>
  <phoneticPr fontId="2"/>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13</vt:i4>
      </vt:variant>
    </vt:vector>
  </HeadingPairs>
  <TitlesOfParts>
    <vt:vector size="31" baseType="lpstr">
      <vt:lpstr>試験No検索</vt:lpstr>
      <vt:lpstr>手数料表</vt:lpstr>
      <vt:lpstr>試験依頼書（規定試験）</vt:lpstr>
      <vt:lpstr>非表示_試験確認書（規定試験）</vt:lpstr>
      <vt:lpstr>試験依頼書（設備貸出）</vt:lpstr>
      <vt:lpstr>非表示_試験確認書（設備貸出）</vt:lpstr>
      <vt:lpstr>試験依頼書（規定以外の試験）</vt:lpstr>
      <vt:lpstr>非表示_試験確認書（規定以外の試験）</vt:lpstr>
      <vt:lpstr>立会申込書及び誓約書</vt:lpstr>
      <vt:lpstr>設備貸与の同意書</vt:lpstr>
      <vt:lpstr>見積書</vt:lpstr>
      <vt:lpstr>完了シート</vt:lpstr>
      <vt:lpstr>非公表_手入力</vt:lpstr>
      <vt:lpstr>非表示_選択肢</vt:lpstr>
      <vt:lpstr>ぼつ試験確認書（規定試験）</vt:lpstr>
      <vt:lpstr>試験依頼書（イレギュラー対応）</vt:lpstr>
      <vt:lpstr>試験依頼書 (記入例)</vt:lpstr>
      <vt:lpstr>完了シート用コピペ</vt:lpstr>
      <vt:lpstr>'ぼつ試験確認書（規定試験）'!Print_Area</vt:lpstr>
      <vt:lpstr>完了シート!Print_Area</vt:lpstr>
      <vt:lpstr>見積書!Print_Area</vt:lpstr>
      <vt:lpstr>'試験依頼書 (記入例)'!Print_Area</vt:lpstr>
      <vt:lpstr>'試験依頼書（イレギュラー対応）'!Print_Area</vt:lpstr>
      <vt:lpstr>'試験依頼書（規定以外の試験）'!Print_Area</vt:lpstr>
      <vt:lpstr>'試験依頼書（規定試験）'!Print_Area</vt:lpstr>
      <vt:lpstr>'試験依頼書（設備貸出）'!Print_Area</vt:lpstr>
      <vt:lpstr>設備貸与の同意書!Print_Area</vt:lpstr>
      <vt:lpstr>'非表示_試験確認書（規定以外の試験）'!Print_Area</vt:lpstr>
      <vt:lpstr>'非表示_試験確認書（規定試験）'!Print_Area</vt:lpstr>
      <vt:lpstr>'非表示_試験確認書（設備貸出）'!Print_Area</vt:lpstr>
      <vt:lpstr>立会申込書及び誓約書!Print_Area</vt:lpstr>
    </vt:vector>
  </TitlesOfParts>
  <Company>（財）自転車産業振興協会 技研</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近藤俊郎</dc:creator>
  <cp:lastModifiedBy>Ichiro SUGITANI</cp:lastModifiedBy>
  <cp:lastPrinted>2026-05-22T09:09:08Z</cp:lastPrinted>
  <dcterms:created xsi:type="dcterms:W3CDTF">2001-02-14T05:14:58Z</dcterms:created>
  <dcterms:modified xsi:type="dcterms:W3CDTF">2026-06-04T00:08:04Z</dcterms:modified>
</cp:coreProperties>
</file>